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Introduction" sheetId="1" r:id="rId1"/>
    <sheet name="Deal Model" sheetId="2" r:id="rId2"/>
    <sheet name="Sales and Revenues" sheetId="3" r:id="rId3"/>
    <sheet name="Costs" sheetId="4" r:id="rId4"/>
    <sheet name="P&amp;L View" sheetId="5" r:id="rId5"/>
    <sheet name="Cash and Financing" sheetId="6" r:id="rId6"/>
  </sheets>
  <calcPr calcId="125725"/>
</workbook>
</file>

<file path=xl/calcChain.xml><?xml version="1.0" encoding="utf-8"?>
<calcChain xmlns="http://schemas.openxmlformats.org/spreadsheetml/2006/main">
  <c r="P33" i="2"/>
  <c r="M33"/>
  <c r="L33"/>
  <c r="P32"/>
  <c r="O32"/>
  <c r="O33" s="1"/>
  <c r="N32"/>
  <c r="N33" s="1"/>
  <c r="M32"/>
  <c r="L32"/>
  <c r="K32"/>
  <c r="K31"/>
  <c r="K30"/>
  <c r="K29"/>
  <c r="K28"/>
  <c r="P21"/>
  <c r="O21"/>
  <c r="N21"/>
  <c r="M21"/>
  <c r="L21"/>
  <c r="K21" s="1"/>
  <c r="K20"/>
  <c r="K19"/>
  <c r="K18"/>
  <c r="K17"/>
  <c r="K16"/>
  <c r="Q33" l="1"/>
  <c r="Q21"/>
  <c r="K33"/>
  <c r="B27" i="5" l="1"/>
  <c r="B26" i="6"/>
  <c r="F27" i="5"/>
  <c r="E27"/>
  <c r="D27"/>
  <c r="C27"/>
  <c r="F25" i="6"/>
  <c r="E25"/>
  <c r="D25"/>
  <c r="C25"/>
  <c r="B25"/>
  <c r="B10"/>
  <c r="C10" s="1"/>
  <c r="D10" s="1"/>
  <c r="E10" s="1"/>
  <c r="F10" s="1"/>
  <c r="B6"/>
  <c r="B7" i="5"/>
  <c r="F26"/>
  <c r="E26"/>
  <c r="D26"/>
  <c r="C26"/>
  <c r="B26"/>
  <c r="B11"/>
  <c r="C11" s="1"/>
  <c r="F74" i="4"/>
  <c r="E74"/>
  <c r="D74"/>
  <c r="C74"/>
  <c r="B74"/>
  <c r="B68"/>
  <c r="C68" s="1"/>
  <c r="D68" s="1"/>
  <c r="E68" s="1"/>
  <c r="F68" s="1"/>
  <c r="F46"/>
  <c r="F20" i="5" s="1"/>
  <c r="E46" i="4"/>
  <c r="D46"/>
  <c r="D19" i="6" s="1"/>
  <c r="C46" i="4"/>
  <c r="B46"/>
  <c r="B20" i="5" s="1"/>
  <c r="B58" i="4"/>
  <c r="B21" i="6" s="1"/>
  <c r="F50" i="4"/>
  <c r="F21" i="5" s="1"/>
  <c r="E50" i="4"/>
  <c r="E20" i="6" s="1"/>
  <c r="D50" i="4"/>
  <c r="D21" i="5" s="1"/>
  <c r="C50" i="4"/>
  <c r="C21" i="5" s="1"/>
  <c r="B50" i="4"/>
  <c r="B21" i="5" s="1"/>
  <c r="B45" i="4"/>
  <c r="C45" s="1"/>
  <c r="D45" s="1"/>
  <c r="E45" s="1"/>
  <c r="F45" s="1"/>
  <c r="B33"/>
  <c r="C33" s="1"/>
  <c r="D33" s="1"/>
  <c r="E33" s="1"/>
  <c r="F33" s="1"/>
  <c r="B7"/>
  <c r="B22" i="5" l="1"/>
  <c r="C20" i="6"/>
  <c r="F20"/>
  <c r="B20"/>
  <c r="E21" i="5"/>
  <c r="D20" i="6"/>
  <c r="F19"/>
  <c r="E20" i="5"/>
  <c r="E19" i="6"/>
  <c r="D20" i="5"/>
  <c r="B19" i="6"/>
  <c r="B62" i="4"/>
  <c r="C20" i="5"/>
  <c r="C19" i="6"/>
  <c r="D11" i="5"/>
  <c r="E11" l="1"/>
  <c r="F11" l="1"/>
  <c r="B14" i="4" l="1"/>
  <c r="C14" s="1"/>
  <c r="D14" s="1"/>
  <c r="E14" s="1"/>
  <c r="F14" s="1"/>
  <c r="D85" i="2"/>
  <c r="B84"/>
  <c r="G85"/>
  <c r="F85"/>
  <c r="E85"/>
  <c r="C85"/>
  <c r="B82"/>
  <c r="B81"/>
  <c r="E72"/>
  <c r="D72"/>
  <c r="B71"/>
  <c r="G72"/>
  <c r="F72"/>
  <c r="C72"/>
  <c r="B69"/>
  <c r="B68"/>
  <c r="F153" i="3"/>
  <c r="E149"/>
  <c r="B183"/>
  <c r="C183"/>
  <c r="E207"/>
  <c r="D207"/>
  <c r="E203"/>
  <c r="D203"/>
  <c r="E199"/>
  <c r="D199"/>
  <c r="E195"/>
  <c r="D195"/>
  <c r="E191"/>
  <c r="D191"/>
  <c r="B191"/>
  <c r="C190"/>
  <c r="D190" s="1"/>
  <c r="E190" s="1"/>
  <c r="F190" s="1"/>
  <c r="B190"/>
  <c r="D183"/>
  <c r="D179"/>
  <c r="D175"/>
  <c r="C175"/>
  <c r="D171"/>
  <c r="D167"/>
  <c r="B167"/>
  <c r="B166"/>
  <c r="C166" s="1"/>
  <c r="D166" s="1"/>
  <c r="E166" s="1"/>
  <c r="F166" s="1"/>
  <c r="C159"/>
  <c r="C155"/>
  <c r="C151"/>
  <c r="C147"/>
  <c r="C143"/>
  <c r="B143"/>
  <c r="B142"/>
  <c r="C142" s="1"/>
  <c r="D142" s="1"/>
  <c r="E142" s="1"/>
  <c r="F142" s="1"/>
  <c r="B135"/>
  <c r="B131"/>
  <c r="B127"/>
  <c r="B123"/>
  <c r="B119"/>
  <c r="B118"/>
  <c r="C118" s="1"/>
  <c r="D118" s="1"/>
  <c r="E118" s="1"/>
  <c r="F118" s="1"/>
  <c r="B94"/>
  <c r="C94" s="1"/>
  <c r="D94" s="1"/>
  <c r="E94" s="1"/>
  <c r="F94" s="1"/>
  <c r="B66"/>
  <c r="C66" s="1"/>
  <c r="D66" s="1"/>
  <c r="E66" s="1"/>
  <c r="F66" s="1"/>
  <c r="F29"/>
  <c r="E29"/>
  <c r="D29"/>
  <c r="C29"/>
  <c r="B29"/>
  <c r="F25"/>
  <c r="E25"/>
  <c r="D25"/>
  <c r="C25"/>
  <c r="B25"/>
  <c r="F21"/>
  <c r="E21"/>
  <c r="D21"/>
  <c r="C21"/>
  <c r="B21"/>
  <c r="F17"/>
  <c r="E17"/>
  <c r="D17"/>
  <c r="C17"/>
  <c r="B17"/>
  <c r="G120" i="2"/>
  <c r="F120"/>
  <c r="E120"/>
  <c r="D120"/>
  <c r="C120"/>
  <c r="B120" s="1"/>
  <c r="B119"/>
  <c r="B118"/>
  <c r="B117"/>
  <c r="B116"/>
  <c r="H120" s="1"/>
  <c r="G109"/>
  <c r="F109"/>
  <c r="E109"/>
  <c r="D109"/>
  <c r="C109"/>
  <c r="B108"/>
  <c r="B107"/>
  <c r="B106"/>
  <c r="B105"/>
  <c r="G45"/>
  <c r="F102" i="3" s="1"/>
  <c r="F45" i="2"/>
  <c r="E110" i="3" s="1"/>
  <c r="E45" i="2"/>
  <c r="F154" i="3" s="1"/>
  <c r="D45" i="2"/>
  <c r="F186" i="3" s="1"/>
  <c r="C45" i="2"/>
  <c r="F210" i="3" s="1"/>
  <c r="B44" i="2"/>
  <c r="B43"/>
  <c r="B42"/>
  <c r="B41"/>
  <c r="B40"/>
  <c r="G33"/>
  <c r="F109" i="3" s="1"/>
  <c r="F33" i="2"/>
  <c r="E97" i="3" s="1"/>
  <c r="E33" i="2"/>
  <c r="F157" i="3" s="1"/>
  <c r="D33" i="2"/>
  <c r="F185" i="3" s="1"/>
  <c r="C33" i="2"/>
  <c r="F205" i="3" s="1"/>
  <c r="B32" i="2"/>
  <c r="B31"/>
  <c r="B30"/>
  <c r="B29"/>
  <c r="B28"/>
  <c r="B39" i="3"/>
  <c r="C39" s="1"/>
  <c r="D39" s="1"/>
  <c r="E39" s="1"/>
  <c r="F39" s="1"/>
  <c r="J32"/>
  <c r="K32" s="1"/>
  <c r="L32" s="1"/>
  <c r="M32" s="1"/>
  <c r="N32" s="1"/>
  <c r="J31"/>
  <c r="K31" s="1"/>
  <c r="L31" s="1"/>
  <c r="M31" s="1"/>
  <c r="N31" s="1"/>
  <c r="J30"/>
  <c r="K30" s="1"/>
  <c r="L30" s="1"/>
  <c r="M30" s="1"/>
  <c r="N30" s="1"/>
  <c r="J28"/>
  <c r="K28" s="1"/>
  <c r="L28" s="1"/>
  <c r="M28" s="1"/>
  <c r="N28" s="1"/>
  <c r="J27"/>
  <c r="K27" s="1"/>
  <c r="L27" s="1"/>
  <c r="M27" s="1"/>
  <c r="N27" s="1"/>
  <c r="K26"/>
  <c r="L26" s="1"/>
  <c r="M26" s="1"/>
  <c r="J26"/>
  <c r="J24"/>
  <c r="K24" s="1"/>
  <c r="L24" s="1"/>
  <c r="M24" s="1"/>
  <c r="N24" s="1"/>
  <c r="J23"/>
  <c r="K23" s="1"/>
  <c r="L23" s="1"/>
  <c r="M23" s="1"/>
  <c r="N23" s="1"/>
  <c r="J22"/>
  <c r="K22" s="1"/>
  <c r="L22" s="1"/>
  <c r="L21" s="1"/>
  <c r="K20"/>
  <c r="L20" s="1"/>
  <c r="J20"/>
  <c r="J19"/>
  <c r="K19" s="1"/>
  <c r="L19" s="1"/>
  <c r="M19" s="1"/>
  <c r="J18"/>
  <c r="K18" s="1"/>
  <c r="L18" s="1"/>
  <c r="M18" s="1"/>
  <c r="N18" s="1"/>
  <c r="J16"/>
  <c r="K16" s="1"/>
  <c r="L16" s="1"/>
  <c r="M16" s="1"/>
  <c r="N16" s="1"/>
  <c r="J15"/>
  <c r="K15" s="1"/>
  <c r="L15" s="1"/>
  <c r="M15" s="1"/>
  <c r="N15" s="1"/>
  <c r="J14"/>
  <c r="J13" s="1"/>
  <c r="J12"/>
  <c r="K12" s="1"/>
  <c r="L12" s="1"/>
  <c r="M12" s="1"/>
  <c r="N12" s="1"/>
  <c r="F13"/>
  <c r="E13"/>
  <c r="B12"/>
  <c r="C12" s="1"/>
  <c r="D12" s="1"/>
  <c r="E12" s="1"/>
  <c r="F12" s="1"/>
  <c r="D13"/>
  <c r="C13"/>
  <c r="B13"/>
  <c r="B7"/>
  <c r="B8" i="2"/>
  <c r="N95"/>
  <c r="N98" s="1"/>
  <c r="P98"/>
  <c r="O98"/>
  <c r="M95"/>
  <c r="M98" s="1"/>
  <c r="L95"/>
  <c r="G98"/>
  <c r="F98"/>
  <c r="E98"/>
  <c r="D98"/>
  <c r="C98"/>
  <c r="K97"/>
  <c r="B97"/>
  <c r="K96"/>
  <c r="B96"/>
  <c r="B95"/>
  <c r="K94"/>
  <c r="B94"/>
  <c r="G59"/>
  <c r="F59"/>
  <c r="E59"/>
  <c r="C59"/>
  <c r="P57"/>
  <c r="P59" s="1"/>
  <c r="O57"/>
  <c r="O59" s="1"/>
  <c r="N57"/>
  <c r="M57"/>
  <c r="M59" s="1"/>
  <c r="L57"/>
  <c r="K56"/>
  <c r="N59"/>
  <c r="K58"/>
  <c r="K55"/>
  <c r="D59"/>
  <c r="B58"/>
  <c r="B56"/>
  <c r="B55"/>
  <c r="G21"/>
  <c r="F112" i="3" s="1"/>
  <c r="F21" i="2"/>
  <c r="F128" i="3" s="1"/>
  <c r="E21" i="2"/>
  <c r="E128" i="3" s="1"/>
  <c r="D21" i="2"/>
  <c r="F180" i="3" s="1"/>
  <c r="C21" i="2"/>
  <c r="F208" i="3" s="1"/>
  <c r="B20" i="2"/>
  <c r="B19"/>
  <c r="B18"/>
  <c r="B17"/>
  <c r="B16"/>
  <c r="N29" i="3" l="1"/>
  <c r="L29"/>
  <c r="K29"/>
  <c r="J29"/>
  <c r="K25"/>
  <c r="J25"/>
  <c r="J21"/>
  <c r="K14"/>
  <c r="L14" s="1"/>
  <c r="M14" s="1"/>
  <c r="M13" s="1"/>
  <c r="F161"/>
  <c r="B109" i="2"/>
  <c r="H109" s="1"/>
  <c r="D97" i="3"/>
  <c r="M29"/>
  <c r="M25"/>
  <c r="K21"/>
  <c r="L13"/>
  <c r="C125"/>
  <c r="B113"/>
  <c r="B85" s="1"/>
  <c r="B101"/>
  <c r="B73" s="1"/>
  <c r="D153"/>
  <c r="F209"/>
  <c r="E173"/>
  <c r="F105"/>
  <c r="F149"/>
  <c r="D137"/>
  <c r="E153"/>
  <c r="C101"/>
  <c r="D125"/>
  <c r="F158"/>
  <c r="D98"/>
  <c r="C106"/>
  <c r="C98"/>
  <c r="E158"/>
  <c r="C114"/>
  <c r="F146"/>
  <c r="D110"/>
  <c r="E134"/>
  <c r="F130"/>
  <c r="E126"/>
  <c r="D126"/>
  <c r="E150"/>
  <c r="E154"/>
  <c r="E101"/>
  <c r="E109"/>
  <c r="D121"/>
  <c r="E133"/>
  <c r="F137"/>
  <c r="F125"/>
  <c r="F129"/>
  <c r="D105"/>
  <c r="F133"/>
  <c r="F181"/>
  <c r="E185"/>
  <c r="B105"/>
  <c r="B77" s="1"/>
  <c r="C133"/>
  <c r="F201"/>
  <c r="E132"/>
  <c r="D112"/>
  <c r="C108"/>
  <c r="B100"/>
  <c r="B72" s="1"/>
  <c r="B108"/>
  <c r="B80" s="1"/>
  <c r="C124"/>
  <c r="C132"/>
  <c r="C80" s="1"/>
  <c r="D144"/>
  <c r="F200"/>
  <c r="E176"/>
  <c r="F196"/>
  <c r="D148"/>
  <c r="D156"/>
  <c r="E172"/>
  <c r="D120"/>
  <c r="E152"/>
  <c r="D146"/>
  <c r="E178"/>
  <c r="E186"/>
  <c r="C126"/>
  <c r="C130"/>
  <c r="D154"/>
  <c r="E170"/>
  <c r="F198"/>
  <c r="F206"/>
  <c r="B110"/>
  <c r="B82" s="1"/>
  <c r="B114"/>
  <c r="B86" s="1"/>
  <c r="C134"/>
  <c r="C138"/>
  <c r="D158"/>
  <c r="D162"/>
  <c r="E174"/>
  <c r="E182"/>
  <c r="F202"/>
  <c r="C122"/>
  <c r="B98"/>
  <c r="B70" s="1"/>
  <c r="B102"/>
  <c r="B74" s="1"/>
  <c r="B106"/>
  <c r="B78" s="1"/>
  <c r="D150"/>
  <c r="F194"/>
  <c r="C121"/>
  <c r="E177"/>
  <c r="C137"/>
  <c r="E169"/>
  <c r="E181"/>
  <c r="F197"/>
  <c r="B109"/>
  <c r="B81" s="1"/>
  <c r="B97"/>
  <c r="B69" s="1"/>
  <c r="C129"/>
  <c r="D145"/>
  <c r="D149"/>
  <c r="D157"/>
  <c r="D161"/>
  <c r="F193"/>
  <c r="B96"/>
  <c r="C120"/>
  <c r="C128"/>
  <c r="C136"/>
  <c r="E180"/>
  <c r="E184"/>
  <c r="F204"/>
  <c r="B104"/>
  <c r="B76" s="1"/>
  <c r="B112"/>
  <c r="B84" s="1"/>
  <c r="D152"/>
  <c r="D160"/>
  <c r="E168"/>
  <c r="F192"/>
  <c r="B85" i="2"/>
  <c r="B83"/>
  <c r="B72"/>
  <c r="B70"/>
  <c r="H72" s="1"/>
  <c r="N19" i="3"/>
  <c r="J17"/>
  <c r="D138"/>
  <c r="E146"/>
  <c r="E162"/>
  <c r="F170"/>
  <c r="F174"/>
  <c r="F178"/>
  <c r="C102"/>
  <c r="C74" s="1"/>
  <c r="C110"/>
  <c r="D122"/>
  <c r="D130"/>
  <c r="D134"/>
  <c r="F182"/>
  <c r="D106"/>
  <c r="E122"/>
  <c r="F162"/>
  <c r="D102"/>
  <c r="D114"/>
  <c r="E130"/>
  <c r="E138"/>
  <c r="F150"/>
  <c r="E114"/>
  <c r="F122"/>
  <c r="F126"/>
  <c r="F134"/>
  <c r="F138"/>
  <c r="E98"/>
  <c r="E102"/>
  <c r="E106"/>
  <c r="B45" i="2"/>
  <c r="F110" i="3"/>
  <c r="F114"/>
  <c r="F106"/>
  <c r="F98"/>
  <c r="F101"/>
  <c r="F113"/>
  <c r="F97"/>
  <c r="E105"/>
  <c r="E113"/>
  <c r="F121"/>
  <c r="D109"/>
  <c r="E121"/>
  <c r="E125"/>
  <c r="E129"/>
  <c r="E137"/>
  <c r="D101"/>
  <c r="D113"/>
  <c r="F145"/>
  <c r="C109"/>
  <c r="D133"/>
  <c r="F177"/>
  <c r="B33" i="2"/>
  <c r="C97" i="3"/>
  <c r="E145"/>
  <c r="E161"/>
  <c r="F169"/>
  <c r="F173"/>
  <c r="C105"/>
  <c r="C113"/>
  <c r="E157"/>
  <c r="D129"/>
  <c r="F108"/>
  <c r="F104"/>
  <c r="F100"/>
  <c r="F96"/>
  <c r="F132"/>
  <c r="E96"/>
  <c r="E104"/>
  <c r="E112"/>
  <c r="F124"/>
  <c r="E100"/>
  <c r="F136"/>
  <c r="F120"/>
  <c r="E108"/>
  <c r="D104"/>
  <c r="E136"/>
  <c r="F152"/>
  <c r="F156"/>
  <c r="F160"/>
  <c r="D108"/>
  <c r="E124"/>
  <c r="F144"/>
  <c r="F148"/>
  <c r="D96"/>
  <c r="D100"/>
  <c r="E120"/>
  <c r="C112"/>
  <c r="E148"/>
  <c r="F168"/>
  <c r="F176"/>
  <c r="F184"/>
  <c r="C100"/>
  <c r="D124"/>
  <c r="D128"/>
  <c r="D132"/>
  <c r="D136"/>
  <c r="E144"/>
  <c r="E160"/>
  <c r="C96"/>
  <c r="C104"/>
  <c r="E156"/>
  <c r="F172"/>
  <c r="C179"/>
  <c r="C203" s="1"/>
  <c r="C171"/>
  <c r="C195" s="1"/>
  <c r="C167"/>
  <c r="C191" s="1"/>
  <c r="C199"/>
  <c r="B159"/>
  <c r="B155"/>
  <c r="B139"/>
  <c r="B147"/>
  <c r="B151"/>
  <c r="B171"/>
  <c r="B195" s="1"/>
  <c r="E211"/>
  <c r="D211"/>
  <c r="D187"/>
  <c r="C163"/>
  <c r="L25"/>
  <c r="L17"/>
  <c r="K17"/>
  <c r="N26"/>
  <c r="N25" s="1"/>
  <c r="M22"/>
  <c r="M21" s="1"/>
  <c r="M20"/>
  <c r="M17" s="1"/>
  <c r="D33"/>
  <c r="E33"/>
  <c r="F33"/>
  <c r="C33"/>
  <c r="B33"/>
  <c r="K95" i="2"/>
  <c r="Q98" s="1"/>
  <c r="L98"/>
  <c r="K98" s="1"/>
  <c r="B98"/>
  <c r="H98" s="1"/>
  <c r="B57"/>
  <c r="H59" s="1"/>
  <c r="K57"/>
  <c r="Q59" s="1"/>
  <c r="L59"/>
  <c r="K59" s="1"/>
  <c r="B59"/>
  <c r="B21"/>
  <c r="H21" s="1"/>
  <c r="J33" i="3" l="1"/>
  <c r="E131"/>
  <c r="K13"/>
  <c r="K33" s="1"/>
  <c r="H85" i="2"/>
  <c r="C77" i="3"/>
  <c r="F81"/>
  <c r="C73"/>
  <c r="F99"/>
  <c r="D77"/>
  <c r="C82"/>
  <c r="E82"/>
  <c r="N14"/>
  <c r="N13" s="1"/>
  <c r="F85"/>
  <c r="C69"/>
  <c r="B83"/>
  <c r="C85"/>
  <c r="C127"/>
  <c r="E81"/>
  <c r="E73"/>
  <c r="D85"/>
  <c r="C70"/>
  <c r="C86"/>
  <c r="E74"/>
  <c r="F77"/>
  <c r="E107"/>
  <c r="D69"/>
  <c r="D86"/>
  <c r="D74"/>
  <c r="C78"/>
  <c r="B95"/>
  <c r="C131"/>
  <c r="D70"/>
  <c r="B71"/>
  <c r="C81"/>
  <c r="C79" s="1"/>
  <c r="D73"/>
  <c r="F80"/>
  <c r="C84"/>
  <c r="E76"/>
  <c r="D68"/>
  <c r="B99"/>
  <c r="B79"/>
  <c r="B107"/>
  <c r="C76"/>
  <c r="D84"/>
  <c r="E59"/>
  <c r="H45" i="2"/>
  <c r="B18" i="4"/>
  <c r="B103" i="3"/>
  <c r="D82"/>
  <c r="B75"/>
  <c r="C46"/>
  <c r="H33" i="2"/>
  <c r="C54" i="3"/>
  <c r="B50"/>
  <c r="C68"/>
  <c r="F103"/>
  <c r="E77"/>
  <c r="D78"/>
  <c r="F73"/>
  <c r="D72"/>
  <c r="E103"/>
  <c r="F78"/>
  <c r="D103"/>
  <c r="C107"/>
  <c r="F74"/>
  <c r="B17" i="4"/>
  <c r="F72" i="3"/>
  <c r="E84"/>
  <c r="F76"/>
  <c r="F82"/>
  <c r="D127"/>
  <c r="D151" s="1"/>
  <c r="F70"/>
  <c r="D80"/>
  <c r="F84"/>
  <c r="F131"/>
  <c r="D99"/>
  <c r="D51"/>
  <c r="E70"/>
  <c r="E43"/>
  <c r="B51"/>
  <c r="B55"/>
  <c r="E78"/>
  <c r="E86"/>
  <c r="B59"/>
  <c r="C51"/>
  <c r="F86"/>
  <c r="C59"/>
  <c r="C47"/>
  <c r="F47"/>
  <c r="D43"/>
  <c r="F55"/>
  <c r="E51"/>
  <c r="B43"/>
  <c r="B47"/>
  <c r="D59"/>
  <c r="F51"/>
  <c r="D47"/>
  <c r="F59"/>
  <c r="D55"/>
  <c r="C43"/>
  <c r="C55"/>
  <c r="E99"/>
  <c r="E47"/>
  <c r="E55"/>
  <c r="F43"/>
  <c r="F107"/>
  <c r="C42"/>
  <c r="F58"/>
  <c r="E85"/>
  <c r="F50"/>
  <c r="F69"/>
  <c r="D54"/>
  <c r="B42"/>
  <c r="E50"/>
  <c r="B58"/>
  <c r="D46"/>
  <c r="E69"/>
  <c r="D81"/>
  <c r="D107"/>
  <c r="D131"/>
  <c r="E58"/>
  <c r="C58"/>
  <c r="D50"/>
  <c r="B46"/>
  <c r="F46"/>
  <c r="D42"/>
  <c r="F54"/>
  <c r="F42"/>
  <c r="D58"/>
  <c r="B54"/>
  <c r="E46"/>
  <c r="E42"/>
  <c r="E54"/>
  <c r="C50"/>
  <c r="C103"/>
  <c r="E80"/>
  <c r="E68"/>
  <c r="D76"/>
  <c r="E72"/>
  <c r="F68"/>
  <c r="C99"/>
  <c r="C72"/>
  <c r="D155"/>
  <c r="F155"/>
  <c r="E127"/>
  <c r="F127"/>
  <c r="E155"/>
  <c r="E151"/>
  <c r="B68"/>
  <c r="C207"/>
  <c r="C211" s="1"/>
  <c r="C187"/>
  <c r="B207"/>
  <c r="B179"/>
  <c r="B203" s="1"/>
  <c r="B163"/>
  <c r="B175"/>
  <c r="B199" s="1"/>
  <c r="F57"/>
  <c r="B57"/>
  <c r="E53"/>
  <c r="D49"/>
  <c r="C45"/>
  <c r="F41"/>
  <c r="B41"/>
  <c r="C53"/>
  <c r="B49"/>
  <c r="D41"/>
  <c r="D53"/>
  <c r="F45"/>
  <c r="E41"/>
  <c r="C57"/>
  <c r="F53"/>
  <c r="B53"/>
  <c r="E49"/>
  <c r="D45"/>
  <c r="C41"/>
  <c r="D57"/>
  <c r="F49"/>
  <c r="E45"/>
  <c r="E57"/>
  <c r="C49"/>
  <c r="B45"/>
  <c r="N22"/>
  <c r="N21" s="1"/>
  <c r="N20"/>
  <c r="N17" s="1"/>
  <c r="M33"/>
  <c r="L33"/>
  <c r="C71" l="1"/>
  <c r="E79"/>
  <c r="C17" i="4"/>
  <c r="C21" s="1"/>
  <c r="C25" s="1"/>
  <c r="F75" i="3"/>
  <c r="C18" i="4"/>
  <c r="C22" s="1"/>
  <c r="C26" s="1"/>
  <c r="C83" i="3"/>
  <c r="D83"/>
  <c r="E71"/>
  <c r="D18" i="4"/>
  <c r="D22" s="1"/>
  <c r="D26" s="1"/>
  <c r="C75" i="3"/>
  <c r="D17" i="4"/>
  <c r="D21" s="1"/>
  <c r="D25" s="1"/>
  <c r="D71" i="3"/>
  <c r="F79"/>
  <c r="E75"/>
  <c r="B22" i="4"/>
  <c r="B26" s="1"/>
  <c r="F17"/>
  <c r="F21" s="1"/>
  <c r="F25" s="1"/>
  <c r="F52" i="3"/>
  <c r="D75"/>
  <c r="E17" i="4"/>
  <c r="E21" s="1"/>
  <c r="E25" s="1"/>
  <c r="D79" i="3"/>
  <c r="E16" i="4"/>
  <c r="E20" s="1"/>
  <c r="F18"/>
  <c r="F22" s="1"/>
  <c r="F26" s="1"/>
  <c r="D16"/>
  <c r="F83" i="3"/>
  <c r="F71"/>
  <c r="B67"/>
  <c r="B87" s="1"/>
  <c r="B34" i="4" s="1"/>
  <c r="B38" s="1"/>
  <c r="B16"/>
  <c r="B21"/>
  <c r="B25" s="1"/>
  <c r="E18"/>
  <c r="E22" s="1"/>
  <c r="E26" s="1"/>
  <c r="C16"/>
  <c r="B48" i="3"/>
  <c r="C44"/>
  <c r="F16" i="4"/>
  <c r="E83" i="3"/>
  <c r="F48"/>
  <c r="C56"/>
  <c r="D40"/>
  <c r="F56"/>
  <c r="C52"/>
  <c r="C40"/>
  <c r="D52"/>
  <c r="D44"/>
  <c r="E56"/>
  <c r="B40"/>
  <c r="E52"/>
  <c r="D56"/>
  <c r="F44"/>
  <c r="B44"/>
  <c r="E48"/>
  <c r="E40"/>
  <c r="E44"/>
  <c r="F40"/>
  <c r="B56"/>
  <c r="D48"/>
  <c r="C48"/>
  <c r="B52"/>
  <c r="F151"/>
  <c r="E179"/>
  <c r="B211"/>
  <c r="B187"/>
  <c r="N33"/>
  <c r="D123"/>
  <c r="F123"/>
  <c r="C123"/>
  <c r="E123"/>
  <c r="E95"/>
  <c r="F95"/>
  <c r="C95"/>
  <c r="D95"/>
  <c r="B16" i="5" l="1"/>
  <c r="B15" i="6"/>
  <c r="D20" i="4"/>
  <c r="D19" s="1"/>
  <c r="D15"/>
  <c r="E19"/>
  <c r="E15"/>
  <c r="C20"/>
  <c r="C15"/>
  <c r="B20"/>
  <c r="B19" s="1"/>
  <c r="B15"/>
  <c r="E24"/>
  <c r="E23" s="1"/>
  <c r="E27" s="1"/>
  <c r="F20"/>
  <c r="F19" s="1"/>
  <c r="F15"/>
  <c r="B111" i="3"/>
  <c r="B115" s="1"/>
  <c r="B14" i="5"/>
  <c r="B13" i="6"/>
  <c r="C60" i="3"/>
  <c r="D60"/>
  <c r="B60"/>
  <c r="E60"/>
  <c r="F60"/>
  <c r="F179"/>
  <c r="F203" s="1"/>
  <c r="C119"/>
  <c r="C67"/>
  <c r="C87" s="1"/>
  <c r="C135"/>
  <c r="F119"/>
  <c r="E119"/>
  <c r="D147"/>
  <c r="D119"/>
  <c r="C58" i="4" l="1"/>
  <c r="C34"/>
  <c r="C38" s="1"/>
  <c r="D24"/>
  <c r="D23" s="1"/>
  <c r="D27" s="1"/>
  <c r="D14" i="6" s="1"/>
  <c r="F12" i="5"/>
  <c r="F11" i="6"/>
  <c r="C12" i="5"/>
  <c r="C11" i="6"/>
  <c r="C24" i="4"/>
  <c r="C23" s="1"/>
  <c r="C27" s="1"/>
  <c r="C19"/>
  <c r="F24"/>
  <c r="F23" s="1"/>
  <c r="F27" s="1"/>
  <c r="B11" i="6"/>
  <c r="B12" i="5"/>
  <c r="C111" i="3"/>
  <c r="C115" s="1"/>
  <c r="C13" i="6"/>
  <c r="C14" i="5"/>
  <c r="E11" i="6"/>
  <c r="E12" i="5"/>
  <c r="D11" i="6"/>
  <c r="D12" i="5"/>
  <c r="E15"/>
  <c r="E14" i="6"/>
  <c r="B24" i="4"/>
  <c r="B23" s="1"/>
  <c r="B27" s="1"/>
  <c r="C139" i="3"/>
  <c r="D143"/>
  <c r="D67"/>
  <c r="D87" s="1"/>
  <c r="F143"/>
  <c r="E143"/>
  <c r="E175"/>
  <c r="E147"/>
  <c r="F175"/>
  <c r="F147"/>
  <c r="D58" i="4" l="1"/>
  <c r="D34"/>
  <c r="D38" s="1"/>
  <c r="C21" i="6"/>
  <c r="C22" i="5"/>
  <c r="C62" i="4"/>
  <c r="C15" i="6"/>
  <c r="C16" i="5"/>
  <c r="D15"/>
  <c r="B14" i="6"/>
  <c r="B16" s="1"/>
  <c r="B15" i="5"/>
  <c r="B17" s="1"/>
  <c r="C14" i="6"/>
  <c r="C15" i="5"/>
  <c r="F14" i="6"/>
  <c r="F15" i="5"/>
  <c r="D111" i="3"/>
  <c r="D115" s="1"/>
  <c r="D13" i="6"/>
  <c r="D14" i="5"/>
  <c r="E171" i="3"/>
  <c r="E167"/>
  <c r="E67"/>
  <c r="E87" s="1"/>
  <c r="D135"/>
  <c r="F167"/>
  <c r="F191" s="1"/>
  <c r="F171"/>
  <c r="F199"/>
  <c r="D16" i="5" l="1"/>
  <c r="D17" s="1"/>
  <c r="D15" i="6"/>
  <c r="D16" s="1"/>
  <c r="E58" i="4"/>
  <c r="E34"/>
  <c r="E38" s="1"/>
  <c r="D21" i="6"/>
  <c r="D22" i="5"/>
  <c r="D62" i="4"/>
  <c r="C16" i="6"/>
  <c r="C17" s="1"/>
  <c r="C17" i="5"/>
  <c r="C18" s="1"/>
  <c r="E111" i="3"/>
  <c r="E115" s="1"/>
  <c r="E13" i="6"/>
  <c r="E14" i="5"/>
  <c r="B23"/>
  <c r="B18"/>
  <c r="B17" i="6"/>
  <c r="B22"/>
  <c r="E135" i="3"/>
  <c r="D139"/>
  <c r="D159"/>
  <c r="D163" s="1"/>
  <c r="F195"/>
  <c r="F67"/>
  <c r="F87" s="1"/>
  <c r="D17" i="6" l="1"/>
  <c r="D22"/>
  <c r="D28" s="1"/>
  <c r="C23" i="5"/>
  <c r="C29" s="1"/>
  <c r="C30" s="1"/>
  <c r="D18"/>
  <c r="D23"/>
  <c r="D29" s="1"/>
  <c r="D30" s="1"/>
  <c r="F34" i="4"/>
  <c r="F38" s="1"/>
  <c r="F58"/>
  <c r="E21" i="6"/>
  <c r="E22" i="5"/>
  <c r="E62" i="4"/>
  <c r="C22" i="6"/>
  <c r="C23" s="1"/>
  <c r="E16" i="5"/>
  <c r="E17" s="1"/>
  <c r="E18" s="1"/>
  <c r="E15" i="6"/>
  <c r="E16" s="1"/>
  <c r="F111" i="3"/>
  <c r="F115" s="1"/>
  <c r="F14" i="5"/>
  <c r="F13" i="6"/>
  <c r="B29" i="5"/>
  <c r="B30" s="1"/>
  <c r="B24"/>
  <c r="B28" i="6"/>
  <c r="B29" s="1"/>
  <c r="B23"/>
  <c r="F135" i="3"/>
  <c r="E159"/>
  <c r="E139"/>
  <c r="C28" i="6" l="1"/>
  <c r="D23"/>
  <c r="D24" i="5"/>
  <c r="C24"/>
  <c r="E22" i="6"/>
  <c r="E28" s="1"/>
  <c r="E17"/>
  <c r="F15"/>
  <c r="F16" s="1"/>
  <c r="F17" s="1"/>
  <c r="F16" i="5"/>
  <c r="F17" s="1"/>
  <c r="F18" s="1"/>
  <c r="E23"/>
  <c r="E24" s="1"/>
  <c r="F21" i="6"/>
  <c r="F22" i="5"/>
  <c r="F62" i="4"/>
  <c r="C29" i="6"/>
  <c r="D29" s="1"/>
  <c r="E183" i="3"/>
  <c r="E187" s="1"/>
  <c r="E163"/>
  <c r="F159"/>
  <c r="F139"/>
  <c r="F22" i="6" l="1"/>
  <c r="F23" s="1"/>
  <c r="F23" i="5"/>
  <c r="F24" s="1"/>
  <c r="E23" i="6"/>
  <c r="E29" i="5"/>
  <c r="E30" s="1"/>
  <c r="F28" i="6"/>
  <c r="E29"/>
  <c r="F183" i="3"/>
  <c r="F163"/>
  <c r="F29" i="5" l="1"/>
  <c r="F30" s="1"/>
  <c r="F29" i="6"/>
  <c r="F207" i="3"/>
  <c r="F211" s="1"/>
  <c r="F187"/>
</calcChain>
</file>

<file path=xl/comments1.xml><?xml version="1.0" encoding="utf-8"?>
<comments xmlns="http://schemas.openxmlformats.org/spreadsheetml/2006/main">
  <authors>
    <author>Author</author>
  </authors>
  <commentList>
    <comment ref="B9" authorId="0">
      <text>
        <r>
          <rPr>
            <sz val="9"/>
            <color indexed="81"/>
            <rFont val="Tahoma"/>
            <charset val="1"/>
          </rPr>
          <t xml:space="preserve">Please fill-up with the IP Solution Name </t>
        </r>
      </text>
    </comment>
    <comment ref="B11" authorId="0">
      <text>
        <r>
          <rPr>
            <sz val="9"/>
            <color indexed="81"/>
            <rFont val="Tahoma"/>
            <charset val="1"/>
          </rPr>
          <t>Please fill-up with the year when you will start to develop the Product &amp; spend money</t>
        </r>
      </text>
    </comment>
  </commentList>
</comments>
</file>

<file path=xl/comments2.xml><?xml version="1.0" encoding="utf-8"?>
<comments xmlns="http://schemas.openxmlformats.org/spreadsheetml/2006/main">
  <authors>
    <author>Author</author>
  </authors>
  <commentList>
    <comment ref="A12" authorId="0">
      <text>
        <r>
          <rPr>
            <sz val="9"/>
            <color indexed="81"/>
            <rFont val="Tahoma"/>
            <family val="2"/>
          </rPr>
          <t>Modify with the segment's actual name</t>
        </r>
      </text>
    </comment>
    <comment ref="H15"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L16" authorId="0">
      <text>
        <r>
          <rPr>
            <sz val="9"/>
            <color indexed="81"/>
            <rFont val="Tahoma"/>
            <family val="2"/>
          </rPr>
          <t>Accelerator's license fully charged in year 1</t>
        </r>
      </text>
    </comment>
    <comment ref="A17" authorId="0">
      <text>
        <r>
          <rPr>
            <sz val="9"/>
            <color indexed="81"/>
            <rFont val="Tahoma"/>
            <charset val="1"/>
          </rPr>
          <t>IP solution configuration + Specific developments + Integration into Client Infmoration System</t>
        </r>
      </text>
    </comment>
    <comment ref="J17" authorId="0">
      <text>
        <r>
          <rPr>
            <sz val="9"/>
            <color indexed="81"/>
            <rFont val="Tahoma"/>
            <charset val="1"/>
          </rPr>
          <t>IP solution configuration + Specific developments + Integration into Client Infmoration System</t>
        </r>
      </text>
    </comment>
    <comment ref="L17" authorId="0">
      <text>
        <r>
          <rPr>
            <sz val="9"/>
            <color indexed="81"/>
            <rFont val="Tahoma"/>
            <family val="2"/>
          </rPr>
          <t>All Set-up &amp; integration services delivered in Year 1</t>
        </r>
      </text>
    </comment>
    <comment ref="L18" authorId="0">
      <text>
        <r>
          <rPr>
            <sz val="9"/>
            <color indexed="81"/>
            <rFont val="Tahoma"/>
            <family val="2"/>
          </rPr>
          <t>AM Starts 9 months after project start so only 1/4 of a full year</t>
        </r>
      </text>
    </comment>
    <comment ref="L19" authorId="0">
      <text>
        <r>
          <rPr>
            <sz val="9"/>
            <color indexed="81"/>
            <rFont val="Tahoma"/>
            <family val="2"/>
          </rPr>
          <t>Prod. Environnement live 6 months after project start so half of a full year</t>
        </r>
      </text>
    </comment>
    <comment ref="B21" authorId="0">
      <text>
        <r>
          <rPr>
            <sz val="9"/>
            <color indexed="81"/>
            <rFont val="Tahoma"/>
            <family val="2"/>
          </rPr>
          <t>=TCV (Total Contract Value), that we will approximate as Bookings for the Business Plan</t>
        </r>
      </text>
    </comment>
    <comment ref="H21" authorId="0">
      <text>
        <r>
          <rPr>
            <sz val="9"/>
            <color indexed="81"/>
            <rFont val="Tahoma"/>
            <family val="2"/>
          </rPr>
          <t>This is the average CM% for this Deal Model</t>
        </r>
      </text>
    </comment>
    <comment ref="K21" authorId="0">
      <text>
        <r>
          <rPr>
            <sz val="9"/>
            <color indexed="81"/>
            <rFont val="Tahoma"/>
            <family val="2"/>
          </rPr>
          <t>=TCV (Total Contract Value), that we will approximate as Bookings for the Business Plan</t>
        </r>
      </text>
    </comment>
    <comment ref="A24" authorId="0">
      <text>
        <r>
          <rPr>
            <sz val="9"/>
            <color indexed="81"/>
            <rFont val="Tahoma"/>
            <family val="2"/>
          </rPr>
          <t>Modify with the segment's actual name</t>
        </r>
      </text>
    </comment>
    <comment ref="H27"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Q27"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L28" authorId="0">
      <text>
        <r>
          <rPr>
            <sz val="9"/>
            <color indexed="81"/>
            <rFont val="Tahoma"/>
            <family val="2"/>
          </rPr>
          <t>Accelerator's license fully charged in year 1</t>
        </r>
      </text>
    </comment>
    <comment ref="A29" authorId="0">
      <text>
        <r>
          <rPr>
            <sz val="9"/>
            <color indexed="81"/>
            <rFont val="Tahoma"/>
            <charset val="1"/>
          </rPr>
          <t>IP solution configuration + Specific developments + Integration into Client Infmoration System</t>
        </r>
      </text>
    </comment>
    <comment ref="J29" authorId="0">
      <text>
        <r>
          <rPr>
            <sz val="9"/>
            <color indexed="81"/>
            <rFont val="Tahoma"/>
            <charset val="1"/>
          </rPr>
          <t>IP solution configuration + Specific developments + Integration into Client Infmoration System</t>
        </r>
      </text>
    </comment>
    <comment ref="L29" authorId="0">
      <text>
        <r>
          <rPr>
            <sz val="9"/>
            <color indexed="81"/>
            <rFont val="Tahoma"/>
            <family val="2"/>
          </rPr>
          <t>All Set-up &amp; integration services delivered in Year 1</t>
        </r>
      </text>
    </comment>
    <comment ref="L32" authorId="0">
      <text>
        <r>
          <rPr>
            <sz val="9"/>
            <color indexed="81"/>
            <rFont val="Tahoma"/>
            <family val="2"/>
          </rPr>
          <t>8000€ monthly fee for maintenance &amp; run. Starts 8 months after project starts, so only 4 months in Year 1</t>
        </r>
      </text>
    </comment>
    <comment ref="B33" authorId="0">
      <text>
        <r>
          <rPr>
            <sz val="9"/>
            <color indexed="81"/>
            <rFont val="Tahoma"/>
            <family val="2"/>
          </rPr>
          <t>=TCV (Total Contract Value), that we will approximate as Bookings for the Business Plan</t>
        </r>
      </text>
    </comment>
    <comment ref="H33" authorId="0">
      <text>
        <r>
          <rPr>
            <sz val="9"/>
            <color indexed="81"/>
            <rFont val="Tahoma"/>
            <family val="2"/>
          </rPr>
          <t>This is the average CM% for this Deal Model</t>
        </r>
      </text>
    </comment>
    <comment ref="K33" authorId="0">
      <text>
        <r>
          <rPr>
            <sz val="9"/>
            <color indexed="81"/>
            <rFont val="Tahoma"/>
            <family val="2"/>
          </rPr>
          <t>=TCV (Total Contract Value), that we will approximate as Bookings for the Business Plan</t>
        </r>
      </text>
    </comment>
    <comment ref="Q33" authorId="0">
      <text>
        <r>
          <rPr>
            <sz val="9"/>
            <color indexed="81"/>
            <rFont val="Tahoma"/>
            <family val="2"/>
          </rPr>
          <t>This is the average CM% for this Deal Model</t>
        </r>
      </text>
    </comment>
    <comment ref="A36" authorId="0">
      <text>
        <r>
          <rPr>
            <sz val="9"/>
            <color indexed="81"/>
            <rFont val="Tahoma"/>
            <family val="2"/>
          </rPr>
          <t>Modify with the segment's actual name</t>
        </r>
      </text>
    </comment>
    <comment ref="H39"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(Initial Set-up), 40% for AM, 20% for IM as a rule of thumb</t>
        </r>
      </text>
    </comment>
    <comment ref="A41" authorId="0">
      <text>
        <r>
          <rPr>
            <sz val="9"/>
            <color indexed="81"/>
            <rFont val="Tahoma"/>
            <charset val="1"/>
          </rPr>
          <t>IP solution configuration + Specific developments + Integration into Client Infmoration System</t>
        </r>
      </text>
    </comment>
    <comment ref="B45" authorId="0">
      <text>
        <r>
          <rPr>
            <sz val="9"/>
            <color indexed="81"/>
            <rFont val="Tahoma"/>
            <family val="2"/>
          </rPr>
          <t>=TCV (Total Contract Value), that we will approximate as Bookings for the Business Plan</t>
        </r>
      </text>
    </comment>
    <comment ref="H45" authorId="0">
      <text>
        <r>
          <rPr>
            <sz val="9"/>
            <color indexed="81"/>
            <rFont val="Tahoma"/>
            <family val="2"/>
          </rPr>
          <t>This is the average CM% for this Deal Model</t>
        </r>
      </text>
    </comment>
    <comment ref="A49" authorId="0">
      <text>
        <r>
          <rPr>
            <sz val="9"/>
            <color indexed="81"/>
            <rFont val="Tahoma"/>
            <family val="2"/>
          </rPr>
          <t>Modify with the segment's actual name</t>
        </r>
      </text>
    </comment>
    <comment ref="H54" authorId="0">
      <text>
        <r>
          <rPr>
            <sz val="9"/>
            <color indexed="81"/>
            <rFont val="Tahoma"/>
            <family val="2"/>
          </rPr>
          <t>This is the Contribution Margin you expect on each component of the offering.
Initial Set-up in the SaaS model is usally quite low CM, since the idea is to earn money on the recurring revenue. Could be in the range of 30%, while recurring revenue CM would be in the range of 70%</t>
        </r>
      </text>
    </comment>
    <comment ref="Q54" authorId="0">
      <text>
        <r>
          <rPr>
            <sz val="9"/>
            <color indexed="81"/>
            <rFont val="Tahoma"/>
            <family val="2"/>
          </rPr>
          <t>This is the Contribution Margin you expect on each component of the offering.
Initial Set-up in the SaaS model is usally quite low CM, since the idea is to earn money on the recurring revenue. Could be in the range of 30%, while recurring revenue CM would be in the range of 70%</t>
        </r>
      </text>
    </comment>
    <comment ref="A55" authorId="0">
      <text>
        <r>
          <rPr>
            <sz val="9"/>
            <color indexed="81"/>
            <rFont val="Tahoma"/>
            <charset val="1"/>
          </rPr>
          <t>IP solution configuration + Specific developments + Integration into Client Infmoration System</t>
        </r>
      </text>
    </comment>
    <comment ref="J55" authorId="0">
      <text>
        <r>
          <rPr>
            <sz val="9"/>
            <color indexed="81"/>
            <rFont val="Tahoma"/>
            <charset val="1"/>
          </rPr>
          <t>IP solution configuration + Specific developments + Integration into Client Infmoration System</t>
        </r>
      </text>
    </comment>
    <comment ref="A56" authorId="0">
      <text>
        <r>
          <rPr>
            <b/>
            <sz val="9"/>
            <color indexed="81"/>
            <rFont val="Tahoma"/>
            <family val="2"/>
          </rPr>
          <t>Author:</t>
        </r>
        <r>
          <rPr>
            <sz val="9"/>
            <color indexed="81"/>
            <rFont val="Tahoma"/>
            <family val="2"/>
          </rPr>
          <t xml:space="preserve">
total number of minutes, calls, seats, etc. during the year (used for pay per use model)</t>
        </r>
      </text>
    </comment>
    <comment ref="L56" authorId="0">
      <text>
        <r>
          <rPr>
            <b/>
            <sz val="9"/>
            <color indexed="81"/>
            <rFont val="Tahoma"/>
            <family val="2"/>
          </rPr>
          <t>Project goes live in Q4 - only one fourth of annual usage of year 2</t>
        </r>
      </text>
    </comment>
    <comment ref="M56" authorId="0">
      <text>
        <r>
          <rPr>
            <sz val="9"/>
            <color indexed="81"/>
            <rFont val="Tahoma"/>
            <family val="2"/>
          </rPr>
          <t>Average annual usage : 80 000 hours</t>
        </r>
      </text>
    </comment>
    <comment ref="N56" authorId="0">
      <text>
        <r>
          <rPr>
            <b/>
            <sz val="9"/>
            <color indexed="81"/>
            <rFont val="Tahoma"/>
            <family val="2"/>
          </rPr>
          <t>Annual usage growing</t>
        </r>
      </text>
    </comment>
    <comment ref="A58" authorId="0">
      <text>
        <r>
          <rPr>
            <sz val="9"/>
            <color indexed="81"/>
            <rFont val="Tahoma"/>
            <family val="2"/>
          </rPr>
          <t>Premium support...</t>
        </r>
      </text>
    </comment>
    <comment ref="B59" authorId="0">
      <text>
        <r>
          <rPr>
            <sz val="9"/>
            <color indexed="81"/>
            <rFont val="Tahoma"/>
            <family val="2"/>
          </rPr>
          <t>=TCV (Total Contract Value), that we will approximate as Bookings for the Business Plan</t>
        </r>
      </text>
    </comment>
    <comment ref="H59" authorId="0">
      <text>
        <r>
          <rPr>
            <sz val="9"/>
            <color indexed="81"/>
            <rFont val="Tahoma"/>
            <family val="2"/>
          </rPr>
          <t>This is the average CM% for this Deal Model</t>
        </r>
      </text>
    </comment>
    <comment ref="K59" authorId="0">
      <text>
        <r>
          <rPr>
            <sz val="9"/>
            <color indexed="81"/>
            <rFont val="Tahoma"/>
            <family val="2"/>
          </rPr>
          <t>=TCV (Total Contract Value), that we will approximate as Bookings for the Business Plan</t>
        </r>
      </text>
    </comment>
    <comment ref="Q59" authorId="0">
      <text>
        <r>
          <rPr>
            <sz val="9"/>
            <color indexed="81"/>
            <rFont val="Tahoma"/>
            <family val="2"/>
          </rPr>
          <t>This is the average CM% for this Deal Model</t>
        </r>
      </text>
    </comment>
    <comment ref="A62" authorId="0">
      <text>
        <r>
          <rPr>
            <sz val="9"/>
            <color indexed="81"/>
            <rFont val="Tahoma"/>
            <family val="2"/>
          </rPr>
          <t>Modify with the segment's actual name</t>
        </r>
      </text>
    </comment>
    <comment ref="H67"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A68" authorId="0">
      <text>
        <r>
          <rPr>
            <sz val="9"/>
            <color indexed="81"/>
            <rFont val="Tahoma"/>
            <charset val="1"/>
          </rPr>
          <t>IP solution configuration + Specific developments + Integration into Client Infmoration System</t>
        </r>
      </text>
    </comment>
    <comment ref="A71" authorId="0">
      <text>
        <r>
          <rPr>
            <sz val="9"/>
            <color indexed="81"/>
            <rFont val="Tahoma"/>
            <family val="2"/>
          </rPr>
          <t>Premium support...</t>
        </r>
      </text>
    </comment>
    <comment ref="B72" authorId="0">
      <text>
        <r>
          <rPr>
            <sz val="9"/>
            <color indexed="81"/>
            <rFont val="Tahoma"/>
            <family val="2"/>
          </rPr>
          <t>=TCV (Total Contract Value), that we will approximate as Bookings for the Business Plan</t>
        </r>
      </text>
    </comment>
    <comment ref="H72" authorId="0">
      <text>
        <r>
          <rPr>
            <sz val="9"/>
            <color indexed="81"/>
            <rFont val="Tahoma"/>
            <family val="2"/>
          </rPr>
          <t>This is the average CM% for this Deal Model</t>
        </r>
      </text>
    </comment>
    <comment ref="A75" authorId="0">
      <text>
        <r>
          <rPr>
            <sz val="9"/>
            <color indexed="81"/>
            <rFont val="Tahoma"/>
            <family val="2"/>
          </rPr>
          <t>Modify with the segment's actual name</t>
        </r>
      </text>
    </comment>
    <comment ref="H80"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A81" authorId="0">
      <text>
        <r>
          <rPr>
            <sz val="9"/>
            <color indexed="81"/>
            <rFont val="Tahoma"/>
            <charset val="1"/>
          </rPr>
          <t>IP solution configuration + Specific developments + Integration into Client Infmoration System</t>
        </r>
      </text>
    </comment>
    <comment ref="A84" authorId="0">
      <text>
        <r>
          <rPr>
            <sz val="9"/>
            <color indexed="81"/>
            <rFont val="Tahoma"/>
            <family val="2"/>
          </rPr>
          <t>Premium support...</t>
        </r>
      </text>
    </comment>
    <comment ref="B85" authorId="0">
      <text>
        <r>
          <rPr>
            <sz val="9"/>
            <color indexed="81"/>
            <rFont val="Tahoma"/>
            <family val="2"/>
          </rPr>
          <t>=TCV (Total Contract Value), that we will approximate as Bookings for the Business Plan</t>
        </r>
      </text>
    </comment>
    <comment ref="H85" authorId="0">
      <text>
        <r>
          <rPr>
            <sz val="9"/>
            <color indexed="81"/>
            <rFont val="Tahoma"/>
            <family val="2"/>
          </rPr>
          <t>This is the average CM% for this Deal Model</t>
        </r>
      </text>
    </comment>
    <comment ref="A90" authorId="0">
      <text>
        <r>
          <rPr>
            <sz val="9"/>
            <color indexed="81"/>
            <rFont val="Tahoma"/>
            <family val="2"/>
          </rPr>
          <t>Modify with the segment's actual name</t>
        </r>
      </text>
    </comment>
    <comment ref="H93"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Q93" authorId="0">
      <text>
        <r>
          <rPr>
            <sz val="9"/>
            <color indexed="81"/>
            <rFont val="Tahoma"/>
            <family val="2"/>
          </rPr>
          <t>This is the Contribution Margin you expect on each component of the offering. License is typically considered 100% CM (related costs are R&amp;D, so below CM) while for other, you may pick typical Capgemini value : 50% for AD kind of work, 40% for AM, 20% for IM as a rule of thumb</t>
        </r>
      </text>
    </comment>
    <comment ref="L94" authorId="0">
      <text>
        <r>
          <rPr>
            <sz val="9"/>
            <color indexed="81"/>
            <rFont val="Tahoma"/>
            <family val="2"/>
          </rPr>
          <t>Accelerator's license fully charged in year 1</t>
        </r>
      </text>
    </comment>
    <comment ref="A95" authorId="0">
      <text>
        <r>
          <rPr>
            <sz val="9"/>
            <color indexed="81"/>
            <rFont val="Tahoma"/>
            <family val="2"/>
          </rPr>
          <t xml:space="preserve">Expert Support Level 3 and correction of problems related to the Product
</t>
        </r>
      </text>
    </comment>
    <comment ref="J95" authorId="0">
      <text>
        <r>
          <rPr>
            <sz val="9"/>
            <color indexed="81"/>
            <rFont val="Tahoma"/>
            <family val="2"/>
          </rPr>
          <t xml:space="preserve">Expert Support Level 3 and correction of problems related to the Product
</t>
        </r>
      </text>
    </comment>
    <comment ref="L95" authorId="0">
      <text>
        <r>
          <rPr>
            <sz val="9"/>
            <color indexed="81"/>
            <rFont val="Tahoma"/>
            <family val="2"/>
          </rPr>
          <t>Yearly Product Maintenance = 15% of Product License, charged from Year 1 on</t>
        </r>
      </text>
    </comment>
    <comment ref="A96" authorId="0">
      <text>
        <r>
          <rPr>
            <sz val="9"/>
            <color indexed="81"/>
            <rFont val="Tahoma"/>
            <charset val="1"/>
          </rPr>
          <t>IP solution configuration + Specific developments + Integration into Client Infmoration System</t>
        </r>
      </text>
    </comment>
    <comment ref="J96" authorId="0">
      <text>
        <r>
          <rPr>
            <sz val="9"/>
            <color indexed="81"/>
            <rFont val="Tahoma"/>
            <charset val="1"/>
          </rPr>
          <t>IP solution configuration + Specific developments + Integration into Client Infmoration System</t>
        </r>
      </text>
    </comment>
    <comment ref="L96" authorId="0">
      <text>
        <r>
          <rPr>
            <sz val="9"/>
            <color indexed="81"/>
            <rFont val="Tahoma"/>
            <family val="2"/>
          </rPr>
          <t>AM Starts 9 months after project start so only 1/4 of a full year</t>
        </r>
      </text>
    </comment>
    <comment ref="A97" authorId="0">
      <text>
        <r>
          <rPr>
            <sz val="9"/>
            <color indexed="81"/>
            <rFont val="Tahoma"/>
            <family val="2"/>
          </rPr>
          <t>Maintenance &amp; Support of Application in the Client environment : Level 2 support, issue analysis, correction of issues not related to Product</t>
        </r>
      </text>
    </comment>
    <comment ref="J97" authorId="0">
      <text>
        <r>
          <rPr>
            <sz val="9"/>
            <color indexed="81"/>
            <rFont val="Tahoma"/>
            <family val="2"/>
          </rPr>
          <t>Maintenance &amp; Support of Application in the Client environment : Level 2 support, issue analysis, correction of issues not related to Product</t>
        </r>
      </text>
    </comment>
    <comment ref="L97" authorId="0">
      <text>
        <r>
          <rPr>
            <sz val="9"/>
            <color indexed="81"/>
            <rFont val="Tahoma"/>
            <family val="2"/>
          </rPr>
          <t xml:space="preserve">AM only starts from Year 2 on - and is on top of Product Maintenance </t>
        </r>
      </text>
    </comment>
    <comment ref="B98" authorId="0">
      <text>
        <r>
          <rPr>
            <sz val="9"/>
            <color indexed="81"/>
            <rFont val="Tahoma"/>
            <family val="2"/>
          </rPr>
          <t>=TCV (Total Contract Value), that we will approximate as Bookings for the Business Plan</t>
        </r>
      </text>
    </comment>
    <comment ref="H98" authorId="0">
      <text>
        <r>
          <rPr>
            <sz val="9"/>
            <color indexed="81"/>
            <rFont val="Tahoma"/>
            <family val="2"/>
          </rPr>
          <t>This is the average CM% for this Deal Model</t>
        </r>
      </text>
    </comment>
    <comment ref="K98" authorId="0">
      <text>
        <r>
          <rPr>
            <sz val="9"/>
            <color indexed="81"/>
            <rFont val="Tahoma"/>
            <family val="2"/>
          </rPr>
          <t>=TCV (Total Contract Value), that we will approximate as Bookings for the Business Plan</t>
        </r>
      </text>
    </comment>
    <comment ref="Q98" authorId="0">
      <text>
        <r>
          <rPr>
            <sz val="9"/>
            <color indexed="81"/>
            <rFont val="Tahoma"/>
            <family val="2"/>
          </rPr>
          <t>This is the average CM% for this Deal Model</t>
        </r>
      </text>
    </comment>
    <comment ref="A101" authorId="0">
      <text>
        <r>
          <rPr>
            <sz val="9"/>
            <color indexed="81"/>
            <rFont val="Tahoma"/>
            <family val="2"/>
          </rPr>
          <t>Modify with the segment's actual name</t>
        </r>
      </text>
    </comment>
    <comment ref="H104"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A106" authorId="0">
      <text>
        <r>
          <rPr>
            <sz val="9"/>
            <color indexed="81"/>
            <rFont val="Tahoma"/>
            <family val="2"/>
          </rPr>
          <t xml:space="preserve">Expert Support Level 3 and correction of problems related to the Product
</t>
        </r>
      </text>
    </comment>
    <comment ref="A107" authorId="0">
      <text>
        <r>
          <rPr>
            <sz val="9"/>
            <color indexed="81"/>
            <rFont val="Tahoma"/>
            <charset val="1"/>
          </rPr>
          <t>IP solution configuration + Specific developments + Integration into Client Infmoration System</t>
        </r>
      </text>
    </comment>
    <comment ref="A108" authorId="0">
      <text>
        <r>
          <rPr>
            <sz val="9"/>
            <color indexed="81"/>
            <rFont val="Tahoma"/>
            <family val="2"/>
          </rPr>
          <t>Maintenance &amp; Support of Application in the Client environment : Level 2 support, issue analysis, correction of issues not related to Product</t>
        </r>
      </text>
    </comment>
    <comment ref="B109" authorId="0">
      <text>
        <r>
          <rPr>
            <sz val="9"/>
            <color indexed="81"/>
            <rFont val="Tahoma"/>
            <family val="2"/>
          </rPr>
          <t>=TCV (Total Contract Value), that we will approximate as Bookings for the Business Plan</t>
        </r>
      </text>
    </comment>
    <comment ref="H109" authorId="0">
      <text>
        <r>
          <rPr>
            <sz val="9"/>
            <color indexed="81"/>
            <rFont val="Tahoma"/>
            <family val="2"/>
          </rPr>
          <t>This is the average CM% for this Deal Model</t>
        </r>
      </text>
    </comment>
    <comment ref="A112" authorId="0">
      <text>
        <r>
          <rPr>
            <sz val="9"/>
            <color indexed="81"/>
            <rFont val="Tahoma"/>
            <family val="2"/>
          </rPr>
          <t>Modify with the segment's actual name</t>
        </r>
      </text>
    </comment>
    <comment ref="H115" authorId="0">
      <text>
        <r>
          <rPr>
            <sz val="9"/>
            <color indexed="81"/>
            <rFont val="Tahoma"/>
            <family val="2"/>
          </rPr>
          <t>This is the Contribution Margin you expect on each component of the offering.
License is typically considered 100% CM (related costs are R&amp;D, so below CM)
Product Maintenance is usually a very profitable activity.
For other, you may pick typical Capgemini value : 50% for AD kind of work (set-up, integration...), 40% for AM, 20% for IM as a rule of thumb</t>
        </r>
      </text>
    </comment>
    <comment ref="A117" authorId="0">
      <text>
        <r>
          <rPr>
            <sz val="9"/>
            <color indexed="81"/>
            <rFont val="Tahoma"/>
            <family val="2"/>
          </rPr>
          <t xml:space="preserve">Expert Support Level 3 and correction of problems related to the Product
</t>
        </r>
      </text>
    </comment>
    <comment ref="A118" authorId="0">
      <text>
        <r>
          <rPr>
            <sz val="9"/>
            <color indexed="81"/>
            <rFont val="Tahoma"/>
            <charset val="1"/>
          </rPr>
          <t>IP solution configuration + Specific developments + Integration into Client Infmoration System</t>
        </r>
      </text>
    </comment>
    <comment ref="A119" authorId="0">
      <text>
        <r>
          <rPr>
            <sz val="9"/>
            <color indexed="81"/>
            <rFont val="Tahoma"/>
            <family val="2"/>
          </rPr>
          <t>Maintenance &amp; Support of Application in the Client environment : Level 2 support, issue analysis, correction of issues not related to Product</t>
        </r>
      </text>
    </comment>
    <comment ref="B120" authorId="0">
      <text>
        <r>
          <rPr>
            <sz val="9"/>
            <color indexed="81"/>
            <rFont val="Tahoma"/>
            <family val="2"/>
          </rPr>
          <t>=TCV (Total Contract Value), that we will approximate as Bookings for the Business Plan</t>
        </r>
      </text>
    </comment>
    <comment ref="H120" authorId="0">
      <text>
        <r>
          <rPr>
            <sz val="9"/>
            <color indexed="81"/>
            <rFont val="Tahoma"/>
            <family val="2"/>
          </rPr>
          <t>This is the average CM% for this Deal Model</t>
        </r>
      </text>
    </comment>
  </commentList>
</comments>
</file>

<file path=xl/comments3.xml><?xml version="1.0" encoding="utf-8"?>
<comments xmlns="http://schemas.openxmlformats.org/spreadsheetml/2006/main">
  <authors>
    <author>Author</author>
  </authors>
  <commentList>
    <comment ref="J11" authorId="0">
      <text>
        <r>
          <rPr>
            <sz val="9"/>
            <color indexed="81"/>
            <rFont val="Tahoma"/>
            <family val="2"/>
          </rPr>
          <t>For B-Case simplicity purposes, we assume there is no churn in the client base in the first 5 years</t>
        </r>
      </text>
    </comment>
    <comment ref="A36" authorId="0">
      <text>
        <r>
          <rPr>
            <sz val="9"/>
            <color indexed="81"/>
            <rFont val="Tahoma"/>
            <family val="2"/>
          </rPr>
          <t>For the sake of B-case simplicity, we assume Bookings = Total Contract Value (TCV). In reality, accounting rules sometimes lead to book only a part of expected TCV</t>
        </r>
      </text>
    </comment>
  </commentList>
</comments>
</file>

<file path=xl/comments4.xml><?xml version="1.0" encoding="utf-8"?>
<comments xmlns="http://schemas.openxmlformats.org/spreadsheetml/2006/main">
  <authors>
    <author>Author</author>
  </authors>
  <commentList>
    <comment ref="A11" authorId="0">
      <text>
        <r>
          <rPr>
            <sz val="9"/>
            <color indexed="81"/>
            <rFont val="Tahoma"/>
            <family val="2"/>
          </rPr>
          <t>Includes all costs needed to render the service to Client
- Cost of people to set-up &amp; integrate the product within the Client IT System
- Cost of people maintaining the Product / the Solution (AM)
- Cost of people operating the infrastructure if it is hosted (IM)
- Machines &amp; hosting costs if we provide them
- Cost of Cloud if product runs on IaaS
- etc.
All of these costs are in fact modeled when estimating the Contribution Margin for each component of the deal model</t>
        </r>
      </text>
    </comment>
    <comment ref="A19" authorId="0">
      <text>
        <r>
          <rPr>
            <sz val="9"/>
            <color indexed="81"/>
            <rFont val="Tahoma"/>
            <family val="2"/>
          </rPr>
          <t>This calculation is done by applying the average CM of the Client Segment considered (as defined in the deal model) to the overall Segment revenue</t>
        </r>
      </text>
    </comment>
    <comment ref="A30" authorId="0">
      <text>
        <r>
          <rPr>
            <sz val="9"/>
            <color indexed="81"/>
            <rFont val="Tahoma"/>
            <family val="2"/>
          </rPr>
          <t xml:space="preserve">These are all costs correlated to Sales (eg. they grow with revenues/bookings in a direct relationship) but not related to delivery. For example : 
- royalties (calculated as a % of revenues or Bookings) that we pay to partner who brought us the IP
- commission (calculated as % of revenue OR bookings) that we pay to a External Sales Channel bringing us Clients
 </t>
        </r>
      </text>
    </comment>
    <comment ref="A46" authorId="0">
      <text>
        <r>
          <rPr>
            <sz val="9"/>
            <color indexed="81"/>
            <rFont val="Tahoma"/>
            <family val="2"/>
          </rPr>
          <t>Team responsible to manage the Product, not to be confused with the R&amp;D Team delivering it</t>
        </r>
      </text>
    </comment>
    <comment ref="A51" authorId="0">
      <text>
        <r>
          <rPr>
            <sz val="9"/>
            <color indexed="81"/>
            <rFont val="Tahoma"/>
            <family val="2"/>
          </rPr>
          <t>Small team of expert(s) dedicated to supporting pre-sales throughout the Group</t>
        </r>
      </text>
    </comment>
    <comment ref="A52" authorId="0">
      <text>
        <r>
          <rPr>
            <sz val="9"/>
            <color indexed="81"/>
            <rFont val="Tahoma"/>
            <family val="2"/>
          </rPr>
          <t xml:space="preserve">If relevant - we usually rather try to leverage CG existing sales force
</t>
        </r>
      </text>
    </comment>
    <comment ref="A53" authorId="0">
      <text>
        <r>
          <rPr>
            <sz val="9"/>
            <color indexed="81"/>
            <rFont val="Tahoma"/>
            <family val="2"/>
          </rPr>
          <t>Very important if product is not co-developped with a 1st Client - it is very difficult to get 1st client on a product</t>
        </r>
      </text>
    </comment>
    <comment ref="A54" authorId="0">
      <text>
        <r>
          <rPr>
            <sz val="9"/>
            <color indexed="81"/>
            <rFont val="Tahoma"/>
            <family val="2"/>
          </rPr>
          <t>Videos, Brochures, etc.</t>
        </r>
      </text>
    </comment>
    <comment ref="A55" authorId="0">
      <text>
        <r>
          <rPr>
            <sz val="9"/>
            <color indexed="81"/>
            <rFont val="Tahoma"/>
            <family val="2"/>
          </rPr>
          <t xml:space="preserve">Registration costs + Expenses to participate to relevant industry events, etc. </t>
        </r>
      </text>
    </comment>
    <comment ref="A56" authorId="0">
      <text>
        <r>
          <rPr>
            <sz val="9"/>
            <color indexed="81"/>
            <rFont val="Tahoma"/>
            <family val="2"/>
          </rPr>
          <t>Calls campaign...</t>
        </r>
      </text>
    </comment>
    <comment ref="A59" authorId="0">
      <text>
        <r>
          <rPr>
            <sz val="9"/>
            <color indexed="81"/>
            <rFont val="Tahoma"/>
            <family val="2"/>
          </rPr>
          <t>Administrative Costs related to Product. Close to zero to start with, as the Product will be hosted within an existing structure (unless a separate unit is set-up). But if the B-Plan calls for a 50M€ business, we have to recognise this creates additionnal G&amp;A costs (dedicated finance controler, assistant, maybe a Manager,  etc.). Can range from 0 to 15% of revenue as a rule of thumb</t>
        </r>
        <r>
          <rPr>
            <b/>
            <sz val="9"/>
            <color indexed="81"/>
            <rFont val="Tahoma"/>
            <family val="2"/>
          </rPr>
          <t xml:space="preserve"> </t>
        </r>
      </text>
    </comment>
    <comment ref="A60" authorId="0">
      <text>
        <r>
          <rPr>
            <sz val="9"/>
            <color indexed="81"/>
            <rFont val="Tahoma"/>
            <family val="2"/>
          </rPr>
          <t>Costs of patenting etc. Only if there is a strong case of patenting - not very frequent</t>
        </r>
      </text>
    </comment>
    <comment ref="A69" authorId="0">
      <text>
        <r>
          <rPr>
            <sz val="9"/>
            <color indexed="81"/>
            <rFont val="Tahoma"/>
            <family val="2"/>
          </rPr>
          <t>This is the cost of the team building the IP Solution - the cost estimate should result from a high-level technical study &amp; resulting estimation. It can include the cost of Project Manager, but shall not include the cost of Product Manager (OPEX).</t>
        </r>
      </text>
    </comment>
    <comment ref="A70" authorId="0">
      <text>
        <r>
          <rPr>
            <sz val="9"/>
            <color indexed="81"/>
            <rFont val="Tahoma"/>
            <family val="2"/>
          </rPr>
          <t xml:space="preserve">If we acquire the IP Rights from a 3rd Party for a methodology, or for the solution itself, these costs will be capitalized and should be mentionned here
</t>
        </r>
      </text>
    </comment>
    <comment ref="A71" authorId="0">
      <text>
        <r>
          <rPr>
            <sz val="9"/>
            <color indexed="81"/>
            <rFont val="Tahoma"/>
            <family val="2"/>
          </rPr>
          <t>All licenses that we buy which are not specifically related to a Client (otherwise they will be in the Direct Costs). Typically if we buy some Oracle DB Licenses when creating a SaaS Solution</t>
        </r>
      </text>
    </comment>
    <comment ref="A72" authorId="0">
      <text>
        <r>
          <rPr>
            <sz val="9"/>
            <color indexed="81"/>
            <rFont val="Tahoma"/>
            <family val="2"/>
          </rPr>
          <t xml:space="preserve">Not specific to a client project / implementation. Can be our own test environement for example.
</t>
        </r>
      </text>
    </comment>
  </commentList>
</comments>
</file>

<file path=xl/comments5.xml><?xml version="1.0" encoding="utf-8"?>
<comments xmlns="http://schemas.openxmlformats.org/spreadsheetml/2006/main">
  <authors>
    <author>Author</author>
  </authors>
  <commentList>
    <comment ref="A16" authorId="0">
      <text>
        <r>
          <rPr>
            <sz val="9"/>
            <color indexed="81"/>
            <rFont val="Tahoma"/>
            <family val="2"/>
          </rPr>
          <t>Rename with the nature of this other direct costs : royalties, commission...</t>
        </r>
      </text>
    </comment>
    <comment ref="A27" authorId="0">
      <text>
        <r>
          <rPr>
            <sz val="9"/>
            <color indexed="81"/>
            <rFont val="Tahoma"/>
            <family val="2"/>
          </rPr>
          <t xml:space="preserve">Please precise nature of CAPEX
</t>
        </r>
      </text>
    </comment>
    <comment ref="A28" authorId="0">
      <text>
        <r>
          <rPr>
            <sz val="9"/>
            <color indexed="81"/>
            <rFont val="Tahoma"/>
            <family val="2"/>
          </rPr>
          <t xml:space="preserve">Please precise nature of CAPEX
</t>
        </r>
      </text>
    </comment>
  </commentList>
</comments>
</file>

<file path=xl/comments6.xml><?xml version="1.0" encoding="utf-8"?>
<comments xmlns="http://schemas.openxmlformats.org/spreadsheetml/2006/main">
  <authors>
    <author>Author</author>
  </authors>
  <commentList>
    <comment ref="A15" authorId="0">
      <text>
        <r>
          <rPr>
            <sz val="9"/>
            <color indexed="81"/>
            <rFont val="Tahoma"/>
            <family val="2"/>
          </rPr>
          <t>Rename with the nature of this other direct costs : royalties, commission...</t>
        </r>
      </text>
    </comment>
    <comment ref="A25" authorId="0">
      <text>
        <r>
          <rPr>
            <sz val="9"/>
            <color indexed="81"/>
            <rFont val="Tahoma"/>
            <family val="2"/>
          </rPr>
          <t>No amortization here : this is the money really spent on year 1</t>
        </r>
      </text>
    </comment>
    <comment ref="A27" authorId="0">
      <text>
        <r>
          <rPr>
            <sz val="9"/>
            <color indexed="81"/>
            <rFont val="Tahoma"/>
            <family val="2"/>
          </rPr>
          <t xml:space="preserve">Please precise nature of CAPEX
</t>
        </r>
      </text>
    </comment>
    <comment ref="A28" authorId="0">
      <text>
        <r>
          <rPr>
            <sz val="9"/>
            <color indexed="81"/>
            <rFont val="Tahoma"/>
            <family val="2"/>
          </rPr>
          <t>This reflects the investment Capgemini will need to commit for that year on your project (as long as it is negative)</t>
        </r>
      </text>
    </comment>
  </commentList>
</comments>
</file>

<file path=xl/sharedStrings.xml><?xml version="1.0" encoding="utf-8"?>
<sst xmlns="http://schemas.openxmlformats.org/spreadsheetml/2006/main" count="678" uniqueCount="152">
  <si>
    <t>Deal Component</t>
  </si>
  <si>
    <t>Total Value</t>
  </si>
  <si>
    <t>Year 2</t>
  </si>
  <si>
    <t>Year 3</t>
  </si>
  <si>
    <t>Year 4</t>
  </si>
  <si>
    <t xml:space="preserve">Year 5 </t>
  </si>
  <si>
    <t>License</t>
  </si>
  <si>
    <t>Initial Set-up</t>
  </si>
  <si>
    <t>Run - AM</t>
  </si>
  <si>
    <t>Run - IM</t>
  </si>
  <si>
    <t>Run - Monthy Fee</t>
  </si>
  <si>
    <t>IP Solution Name :</t>
  </si>
  <si>
    <t>Business Plan Starts in year:</t>
  </si>
  <si>
    <t>Contract duration:</t>
  </si>
  <si>
    <t>Years</t>
  </si>
  <si>
    <t>REVENUE VIEW</t>
  </si>
  <si>
    <t>Total</t>
  </si>
  <si>
    <t>Year 1</t>
  </si>
  <si>
    <t>Metric used for Pay-per-use</t>
  </si>
  <si>
    <t>Recurring Revenue</t>
  </si>
  <si>
    <t xml:space="preserve">Unit Price </t>
  </si>
  <si>
    <t>Other revenue</t>
  </si>
  <si>
    <t>Hours of use</t>
  </si>
  <si>
    <t>Product License</t>
  </si>
  <si>
    <t>Product Maintenance</t>
  </si>
  <si>
    <t xml:space="preserve">Run - AM </t>
  </si>
  <si>
    <t>Only Blue cells need to be filled up</t>
  </si>
  <si>
    <t xml:space="preserve">DEAL MODELS FOR: </t>
  </si>
  <si>
    <t xml:space="preserve">SALES TARGET FOR: </t>
  </si>
  <si>
    <t>Number of new deals signed</t>
  </si>
  <si>
    <t>Geography / Client Segment</t>
  </si>
  <si>
    <t>Client Segment 1</t>
  </si>
  <si>
    <t>Client Segment 2</t>
  </si>
  <si>
    <t>Client Segment 3</t>
  </si>
  <si>
    <t>Cumulated Number of Clients</t>
  </si>
  <si>
    <t>2 - BOOKINGS / Total Contract Value (TCV)</t>
  </si>
  <si>
    <t>Bookings / TCV</t>
  </si>
  <si>
    <t>IP Solutions sold under the "Accelerator" Model</t>
  </si>
  <si>
    <t>IP Solutions sold under the SaaS Pricing Model</t>
  </si>
  <si>
    <t>IP Solutions sold under the On-premise Licensed Pricing Model</t>
  </si>
  <si>
    <t>TOTAL CLIENT ADDITION</t>
  </si>
  <si>
    <t>TOTAL CLIENT BASE</t>
  </si>
  <si>
    <t>1 - CLIENT ADDITION and CLIENT BASE</t>
  </si>
  <si>
    <t>TOTAL BOOKINGS / TCV</t>
  </si>
  <si>
    <t>You need to change these formulas if you are not using the "Accelerator" Deal Model</t>
  </si>
  <si>
    <t>3 - REVENUES</t>
  </si>
  <si>
    <t>Total Revenues</t>
  </si>
  <si>
    <t>Revenues of deals signed in year 1</t>
  </si>
  <si>
    <t>Revenues of deals signed in year 2</t>
  </si>
  <si>
    <t>Revenues of deals signed in year 3</t>
  </si>
  <si>
    <t>Revenues of deals signed in year 4</t>
  </si>
  <si>
    <t>Revenues of deals signed in year 5</t>
  </si>
  <si>
    <t>INTERMEDIATE CALCULATION TABLES</t>
  </si>
  <si>
    <t>% CM</t>
  </si>
  <si>
    <t>TOTAL REVENUES</t>
  </si>
  <si>
    <t>CONTRIBUTION MARGIN</t>
  </si>
  <si>
    <t xml:space="preserve">COST ESTIMATION FOR: </t>
  </si>
  <si>
    <t>1 - DIRECT COSTS</t>
  </si>
  <si>
    <t>Costs related to Delivery of Client Project</t>
  </si>
  <si>
    <t xml:space="preserve">Other Direct Costs </t>
  </si>
  <si>
    <t xml:space="preserve">Delivery Direct Costs </t>
  </si>
  <si>
    <t>DELIVERY DIRECT COSTS</t>
  </si>
  <si>
    <t>TOTAL DELIVERY  DIRECT COSTS</t>
  </si>
  <si>
    <t>OTHER DIRECT COSTS</t>
  </si>
  <si>
    <t>Formulas to be created depending on the nature of the cost and their specific set-up</t>
  </si>
  <si>
    <t>Royalties on IPR to external 3rd Party</t>
  </si>
  <si>
    <t>Commissions on Sales to external 3rd Party</t>
  </si>
  <si>
    <t>Any Other (please precise)</t>
  </si>
  <si>
    <t>2 - INDIRECT COSTS - OPEX</t>
  </si>
  <si>
    <t>TOTAL OTHER  DIRECT COSTS</t>
  </si>
  <si>
    <t>Marketing &amp; Sales</t>
  </si>
  <si>
    <t>General &amp; Administration</t>
  </si>
  <si>
    <t>G&amp;A</t>
  </si>
  <si>
    <t xml:space="preserve">Product Management </t>
  </si>
  <si>
    <t>Product Business Manager (Leader)</t>
  </si>
  <si>
    <t>Product Technical Manager</t>
  </si>
  <si>
    <t>Team of dedicated Pre-Sales People</t>
  </si>
  <si>
    <t>Team of dedicated Sales People</t>
  </si>
  <si>
    <t>Sales Collaterals</t>
  </si>
  <si>
    <t>Participation to events</t>
  </si>
  <si>
    <t xml:space="preserve">Legal </t>
  </si>
  <si>
    <t>Demand Generation Campaigns</t>
  </si>
  <si>
    <t>Discount on first deal</t>
  </si>
  <si>
    <t>3 - INDIRECT COSTS - CAPEX</t>
  </si>
  <si>
    <t>Indirect OPEX</t>
  </si>
  <si>
    <t>CAPEX</t>
  </si>
  <si>
    <t>TOTAL INDIRECT OPEX</t>
  </si>
  <si>
    <t>R&amp;D</t>
  </si>
  <si>
    <t>IP Rights Acquisition Fees</t>
  </si>
  <si>
    <t>Licenses from 3rd Party Products</t>
  </si>
  <si>
    <t>Machines &amp; Infra (if we host a SaaS Service)</t>
  </si>
  <si>
    <t>TOTAL CAPEX</t>
  </si>
  <si>
    <t>R&amp;D - IP Solution Development Costs</t>
  </si>
  <si>
    <t>Gross Margin</t>
  </si>
  <si>
    <t>Gross Margin%</t>
  </si>
  <si>
    <t>Marketing &amp; Sales Costs</t>
  </si>
  <si>
    <t>Operational Margin</t>
  </si>
  <si>
    <t>Operational Margin%</t>
  </si>
  <si>
    <t>Free Cash Flow</t>
  </si>
  <si>
    <t>Total Bookings / TCV</t>
  </si>
  <si>
    <t>Delivery Direct Costs</t>
  </si>
  <si>
    <t>Other Direct Costs</t>
  </si>
  <si>
    <t>Product Management Costs</t>
  </si>
  <si>
    <t>General &amp; Administrative Costs</t>
  </si>
  <si>
    <t>P&amp;L VIEW</t>
  </si>
  <si>
    <t>Amortization of R&amp;D</t>
  </si>
  <si>
    <t xml:space="preserve">Amortization of other CAPEX type 2 </t>
  </si>
  <si>
    <t>GOP (after amortization)</t>
  </si>
  <si>
    <t>GOP Margin% (after amortization)</t>
  </si>
  <si>
    <t>You can add more lines depending on what you want to present</t>
  </si>
  <si>
    <t>Amortization formulas may need to be revised according to your amortization duration hypothesis</t>
  </si>
  <si>
    <t>P&amp;L View of :</t>
  </si>
  <si>
    <t>This sheets provides a view of the cashflow your IP Solution will provide, allowing you to identify the Investment Capgemini will need to make before it is self-funding</t>
  </si>
  <si>
    <t xml:space="preserve">other CAPEX type 2 </t>
  </si>
  <si>
    <t>Cumulated Free Cash Flow</t>
  </si>
  <si>
    <t>Until FCF is positive, Capgemini will need to invest to fund your IP Solution</t>
  </si>
  <si>
    <t>Until CFCF is positive, Capgemini has lost money with your IP Solution</t>
  </si>
  <si>
    <t>For IP Solutions requesting an important investment, this needs to be factored in, adding a cost line item (for example 5% of the negative FCF)</t>
  </si>
  <si>
    <t xml:space="preserve">Note 1 </t>
  </si>
  <si>
    <t xml:space="preserve">this simplified model does not take into account the cost of Capital (eg. The interest that the money Capgemini invested in your IP Solution could have generated) </t>
  </si>
  <si>
    <t>Note 2</t>
  </si>
  <si>
    <t>You may want to detail the 1st year of your B-Plan to get a better view of the investment and how it may impact H1 and H2 of your BU</t>
  </si>
  <si>
    <t>Cash &amp; Financing View of :</t>
  </si>
  <si>
    <t>Cash &amp; Financing View</t>
  </si>
  <si>
    <t>Generic elements needed to edit your Business Plan</t>
  </si>
  <si>
    <t>Introduction</t>
  </si>
  <si>
    <t>- Blue cells correspond to hypothesis you need to fill up</t>
  </si>
  <si>
    <t>- This Excel sheet should be considered as a framework to build a Financial Business Plan, it contains templates, guidelines &amp; examples, but it is not an automated tool. You can/should modify it according to your needs</t>
  </si>
  <si>
    <t>- This tab will contain one or several models describing the financial profile of the Deals involving your IP Solution</t>
  </si>
  <si>
    <t>- It requires that you have defined the delivery &amp; pricing model for your IP Solution (Accelerator, SaaS, on-Premise)</t>
  </si>
  <si>
    <t>- You can create several Deal Models, for example one for each Client segment : Large Clients / Medium Clients - deal value will probably vary significantly, or Sector Vertical A / Sector Vertical B, etc.</t>
  </si>
  <si>
    <t>- For initial business cases, we recommend not to model more than 3 types of deals however to keep a relatively simple framework.</t>
  </si>
  <si>
    <t>Units charged</t>
  </si>
  <si>
    <t>- This tab illustrates the mechanism to calculate bookings &amp; revenues, based on Sales Targets and the previously completed Deal Models</t>
  </si>
  <si>
    <t>- Formulas point towards the "Accelerator" Deal models of the previous sheet. If you have another Deal Model, you shall rework the formulas as indicated</t>
  </si>
  <si>
    <t>THIS TABLE SHOULD BE REVIEWED AND VALIDATED BY THE RESPECTIVE BU LEADERS</t>
  </si>
  <si>
    <t>- This tab illustrates the mechanism to calculate delivery direct costs, based on Deal Models, and lists the nature of most potential other costs, sorting them between direct, indirect OPEX and indirect CAPEX</t>
  </si>
  <si>
    <t>- You can add more nature of costs as needed</t>
  </si>
  <si>
    <t>- This tab provides a synthetic P&amp;L View for your IP Solution, allowing to see if it will generate a solid profitability</t>
  </si>
  <si>
    <t>- You can add/detail lines depending on what you want to present</t>
  </si>
  <si>
    <t>- Amortization formulas may need to be revised according to your amortization duration hypothesis</t>
  </si>
  <si>
    <t>ILLUSTRATIVE EXAMPLE</t>
  </si>
  <si>
    <t>- You can add more geographies if needed (countries, but it can also be regions or any other sub-division of the market that makes sense)</t>
  </si>
  <si>
    <t>Country/BU 1 (please precise)</t>
  </si>
  <si>
    <t>Country/BU 2 (please precise)</t>
  </si>
  <si>
    <t>Country/BU 3 (please precise)</t>
  </si>
  <si>
    <t>Country/BU 4 (please precise)</t>
  </si>
  <si>
    <t>Country/BU 5 (please precise)</t>
  </si>
  <si>
    <t xml:space="preserve">current formula amortizes R&amp;D costs over 3 years starting mid-year 1 (=&gt;1/6 in year 1 (when money is spent), 1/3 in year 2, 1/3 in year 3, 1/6 in year 4) </t>
  </si>
  <si>
    <t>Please create your own formula, depending on how long the amortization period will be</t>
  </si>
  <si>
    <t xml:space="preserve">Amortization of other CAPEX type 1 </t>
  </si>
  <si>
    <t>For example, if you expect to generate 1M€ of revenue in H2 of year 1, and need 2M€ investment in H1 and 1M€ investment in H2, overall the FCF will be minus 2M€, but for the BU, the impact is all in H1 while H2 is neutral - this is important to know</t>
  </si>
</sst>
</file>

<file path=xl/styles.xml><?xml version="1.0" encoding="utf-8"?>
<styleSheet xmlns="http://schemas.openxmlformats.org/spreadsheetml/2006/main">
  <numFmts count="4">
    <numFmt numFmtId="6" formatCode="#,##0\ &quot;€&quot;;[Red]\-#,##0\ &quot;€&quot;"/>
    <numFmt numFmtId="43" formatCode="_-* #,##0.00\ _€_-;\-* #,##0.00\ _€_-;_-* &quot;-&quot;??\ _€_-;_-@_-"/>
    <numFmt numFmtId="164" formatCode="_-* #,##0\ [$€-40C]_-;\-* #,##0\ [$€-40C]_-;_-* &quot;-&quot;??\ [$€-40C]_-;_-@_-"/>
    <numFmt numFmtId="165" formatCode="_-* #,##0\ _€_-;\-* #,##0\ _€_-;_-* &quot;-&quot;??\ _€_-;_-@_-"/>
  </numFmts>
  <fonts count="16">
    <font>
      <sz val="11"/>
      <color theme="1"/>
      <name val="Calibri"/>
      <family val="2"/>
      <scheme val="minor"/>
    </font>
    <font>
      <sz val="9"/>
      <color indexed="81"/>
      <name val="Tahoma"/>
      <charset val="1"/>
    </font>
    <font>
      <b/>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b/>
      <sz val="16"/>
      <color theme="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214">
    <xf numFmtId="0" fontId="0" fillId="0" borderId="0" xfId="0"/>
    <xf numFmtId="0" fontId="0" fillId="0" borderId="0" xfId="0" applyAlignment="1">
      <alignment horizontal="center"/>
    </xf>
    <xf numFmtId="0" fontId="0" fillId="0" borderId="0" xfId="0" applyAlignment="1">
      <alignment horizontal="center"/>
    </xf>
    <xf numFmtId="0" fontId="0" fillId="2" borderId="0" xfId="0" applyFill="1"/>
    <xf numFmtId="0" fontId="0" fillId="2" borderId="1" xfId="0" applyFill="1" applyBorder="1"/>
    <xf numFmtId="0" fontId="0" fillId="0" borderId="0" xfId="0" applyAlignment="1">
      <alignment horizontal="right"/>
    </xf>
    <xf numFmtId="0" fontId="2" fillId="0" borderId="0" xfId="0" applyFont="1"/>
    <xf numFmtId="164" fontId="6" fillId="4" borderId="2" xfId="0" applyNumberFormat="1" applyFont="1" applyFill="1" applyBorder="1"/>
    <xf numFmtId="164" fontId="5" fillId="2" borderId="1" xfId="0" applyNumberFormat="1" applyFont="1" applyFill="1" applyBorder="1"/>
    <xf numFmtId="164" fontId="5" fillId="2" borderId="3" xfId="0" applyNumberFormat="1" applyFont="1" applyFill="1" applyBorder="1"/>
    <xf numFmtId="0" fontId="0" fillId="0" borderId="5" xfId="0" applyBorder="1" applyAlignment="1">
      <alignment horizontal="center"/>
    </xf>
    <xf numFmtId="0" fontId="0" fillId="0" borderId="6" xfId="0" applyBorder="1" applyAlignment="1">
      <alignment horizontal="center"/>
    </xf>
    <xf numFmtId="0" fontId="0" fillId="0" borderId="2" xfId="0" applyBorder="1"/>
    <xf numFmtId="0" fontId="0" fillId="0" borderId="8" xfId="0" applyBorder="1"/>
    <xf numFmtId="0" fontId="0" fillId="0" borderId="9" xfId="0" applyBorder="1"/>
    <xf numFmtId="164" fontId="6" fillId="0" borderId="8" xfId="0" applyNumberFormat="1" applyFont="1" applyFill="1" applyBorder="1"/>
    <xf numFmtId="164" fontId="6" fillId="0" borderId="9" xfId="0" applyNumberFormat="1" applyFont="1" applyFill="1" applyBorder="1"/>
    <xf numFmtId="0" fontId="0" fillId="0" borderId="10" xfId="0" applyBorder="1"/>
    <xf numFmtId="164" fontId="6" fillId="0" borderId="10" xfId="0" applyNumberFormat="1" applyFont="1" applyFill="1" applyBorder="1"/>
    <xf numFmtId="164" fontId="6" fillId="0" borderId="7" xfId="0" applyNumberFormat="1" applyFont="1" applyFill="1" applyBorder="1"/>
    <xf numFmtId="164" fontId="6" fillId="0" borderId="5" xfId="0" applyNumberFormat="1" applyFont="1" applyFill="1" applyBorder="1"/>
    <xf numFmtId="164" fontId="6" fillId="0" borderId="6" xfId="0" applyNumberFormat="1" applyFont="1" applyFill="1" applyBorder="1"/>
    <xf numFmtId="0" fontId="0" fillId="0" borderId="4" xfId="0" applyBorder="1" applyAlignment="1">
      <alignment horizontal="center"/>
    </xf>
    <xf numFmtId="164" fontId="5" fillId="2" borderId="11" xfId="0" applyNumberFormat="1" applyFont="1" applyFill="1" applyBorder="1"/>
    <xf numFmtId="164" fontId="5" fillId="2" borderId="12" xfId="0" applyNumberFormat="1" applyFont="1" applyFill="1" applyBorder="1"/>
    <xf numFmtId="164" fontId="5" fillId="2" borderId="13" xfId="0" applyNumberFormat="1" applyFont="1" applyFill="1" applyBorder="1"/>
    <xf numFmtId="164" fontId="5" fillId="2" borderId="14" xfId="0" applyNumberFormat="1" applyFont="1" applyFill="1" applyBorder="1"/>
    <xf numFmtId="164" fontId="5" fillId="2" borderId="15" xfId="0" applyNumberFormat="1" applyFont="1" applyFill="1" applyBorder="1"/>
    <xf numFmtId="164" fontId="5" fillId="2" borderId="16" xfId="0" applyNumberFormat="1" applyFont="1" applyFill="1" applyBorder="1"/>
    <xf numFmtId="164" fontId="5" fillId="2" borderId="17" xfId="0" applyNumberFormat="1" applyFont="1" applyFill="1" applyBorder="1"/>
    <xf numFmtId="6" fontId="0" fillId="2" borderId="0" xfId="0" applyNumberFormat="1" applyFill="1"/>
    <xf numFmtId="0" fontId="5" fillId="2" borderId="13" xfId="0" applyNumberFormat="1" applyFont="1" applyFill="1" applyBorder="1"/>
    <xf numFmtId="0" fontId="5" fillId="2" borderId="1" xfId="0" applyNumberFormat="1" applyFont="1" applyFill="1" applyBorder="1"/>
    <xf numFmtId="0" fontId="5" fillId="2" borderId="14" xfId="0" applyNumberFormat="1" applyFont="1" applyFill="1" applyBorder="1"/>
    <xf numFmtId="0" fontId="6" fillId="0" borderId="18" xfId="0" applyNumberFormat="1" applyFont="1" applyFill="1" applyBorder="1"/>
    <xf numFmtId="164" fontId="5" fillId="2" borderId="20" xfId="0" applyNumberFormat="1" applyFont="1" applyFill="1" applyBorder="1"/>
    <xf numFmtId="164" fontId="5" fillId="2" borderId="21" xfId="0" applyNumberFormat="1" applyFont="1" applyFill="1" applyBorder="1"/>
    <xf numFmtId="164" fontId="5" fillId="2" borderId="22" xfId="0" applyNumberFormat="1" applyFont="1" applyFill="1" applyBorder="1"/>
    <xf numFmtId="0" fontId="7" fillId="3" borderId="0" xfId="0" applyFont="1" applyFill="1"/>
    <xf numFmtId="0" fontId="8" fillId="0" borderId="0" xfId="0" applyFont="1"/>
    <xf numFmtId="0" fontId="8" fillId="3" borderId="0" xfId="0" applyFont="1" applyFill="1"/>
    <xf numFmtId="0" fontId="0" fillId="0" borderId="26" xfId="0" applyBorder="1" applyAlignment="1">
      <alignment horizontal="left" indent="2"/>
    </xf>
    <xf numFmtId="0" fontId="0" fillId="0" borderId="25" xfId="0" applyBorder="1" applyAlignment="1">
      <alignment horizontal="left" indent="2"/>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5" fontId="2" fillId="5" borderId="20" xfId="1" applyNumberFormat="1" applyFont="1" applyFill="1" applyBorder="1"/>
    <xf numFmtId="165" fontId="2" fillId="5" borderId="21" xfId="1" applyNumberFormat="1" applyFont="1" applyFill="1" applyBorder="1"/>
    <xf numFmtId="165" fontId="2" fillId="5" borderId="22" xfId="1" applyNumberFormat="1" applyFont="1" applyFill="1" applyBorder="1"/>
    <xf numFmtId="0" fontId="2" fillId="5" borderId="23" xfId="0" applyFont="1" applyFill="1" applyBorder="1"/>
    <xf numFmtId="164" fontId="5" fillId="0" borderId="1" xfId="0" applyNumberFormat="1" applyFont="1" applyFill="1" applyBorder="1"/>
    <xf numFmtId="164" fontId="5" fillId="0" borderId="14" xfId="0" applyNumberFormat="1" applyFont="1" applyFill="1" applyBorder="1"/>
    <xf numFmtId="164" fontId="5" fillId="0" borderId="16" xfId="0" applyNumberFormat="1" applyFont="1" applyFill="1" applyBorder="1"/>
    <xf numFmtId="164" fontId="5" fillId="0" borderId="17" xfId="0" applyNumberFormat="1" applyFont="1" applyFill="1" applyBorder="1"/>
    <xf numFmtId="0" fontId="5" fillId="0" borderId="1" xfId="0" applyNumberFormat="1" applyFont="1" applyFill="1" applyBorder="1"/>
    <xf numFmtId="0" fontId="5" fillId="0" borderId="16" xfId="0" applyNumberFormat="1" applyFont="1" applyFill="1" applyBorder="1"/>
    <xf numFmtId="0" fontId="5" fillId="0" borderId="20" xfId="0" applyNumberFormat="1" applyFont="1" applyFill="1" applyBorder="1"/>
    <xf numFmtId="0" fontId="5" fillId="0" borderId="21" xfId="0" applyNumberFormat="1" applyFont="1" applyFill="1" applyBorder="1"/>
    <xf numFmtId="0" fontId="5" fillId="0" borderId="22" xfId="0" applyNumberFormat="1" applyFont="1" applyFill="1" applyBorder="1"/>
    <xf numFmtId="0" fontId="5" fillId="0" borderId="13" xfId="0" applyNumberFormat="1" applyFont="1" applyFill="1" applyBorder="1"/>
    <xf numFmtId="0" fontId="5" fillId="0" borderId="14" xfId="0" applyNumberFormat="1" applyFont="1" applyFill="1" applyBorder="1"/>
    <xf numFmtId="0" fontId="5" fillId="0" borderId="15" xfId="0" applyNumberFormat="1" applyFont="1" applyFill="1" applyBorder="1"/>
    <xf numFmtId="0" fontId="5" fillId="0" borderId="17" xfId="0" applyNumberFormat="1" applyFont="1" applyFill="1" applyBorder="1"/>
    <xf numFmtId="0" fontId="2" fillId="0" borderId="0" xfId="0" applyFont="1" applyFill="1"/>
    <xf numFmtId="0" fontId="0" fillId="0" borderId="0" xfId="0" applyFill="1"/>
    <xf numFmtId="0" fontId="2" fillId="4" borderId="0" xfId="0" applyFont="1" applyFill="1"/>
    <xf numFmtId="0" fontId="0" fillId="4" borderId="0" xfId="0" applyFill="1"/>
    <xf numFmtId="0" fontId="0" fillId="0" borderId="27" xfId="0" applyBorder="1" applyAlignment="1">
      <alignment horizontal="left" indent="2"/>
    </xf>
    <xf numFmtId="0" fontId="0" fillId="0" borderId="28" xfId="0" applyBorder="1" applyAlignment="1">
      <alignment horizontal="left" indent="2"/>
    </xf>
    <xf numFmtId="164" fontId="5" fillId="0" borderId="20" xfId="0" applyNumberFormat="1" applyFont="1" applyFill="1" applyBorder="1"/>
    <xf numFmtId="164" fontId="5" fillId="0" borderId="21" xfId="0" applyNumberFormat="1" applyFont="1" applyFill="1" applyBorder="1"/>
    <xf numFmtId="164" fontId="5" fillId="0" borderId="22" xfId="0" applyNumberFormat="1" applyFont="1" applyFill="1" applyBorder="1"/>
    <xf numFmtId="164" fontId="5" fillId="0" borderId="13" xfId="0" applyNumberFormat="1" applyFont="1" applyFill="1" applyBorder="1"/>
    <xf numFmtId="164" fontId="5" fillId="0" borderId="15" xfId="0" applyNumberFormat="1" applyFont="1" applyFill="1" applyBorder="1"/>
    <xf numFmtId="164" fontId="2" fillId="5" borderId="31" xfId="1" applyNumberFormat="1" applyFont="1" applyFill="1" applyBorder="1"/>
    <xf numFmtId="164" fontId="2" fillId="5" borderId="32" xfId="1" applyNumberFormat="1" applyFont="1" applyFill="1" applyBorder="1"/>
    <xf numFmtId="164" fontId="2" fillId="5" borderId="33" xfId="1" applyNumberFormat="1" applyFont="1" applyFill="1" applyBorder="1"/>
    <xf numFmtId="0" fontId="2" fillId="6" borderId="34" xfId="0" applyFont="1" applyFill="1" applyBorder="1" applyAlignment="1">
      <alignment horizontal="left" indent="2"/>
    </xf>
    <xf numFmtId="164" fontId="2" fillId="6" borderId="4" xfId="0" applyNumberFormat="1" applyFont="1" applyFill="1" applyBorder="1"/>
    <xf numFmtId="164" fontId="2" fillId="6" borderId="5" xfId="0" applyNumberFormat="1" applyFont="1" applyFill="1" applyBorder="1"/>
    <xf numFmtId="164" fontId="2" fillId="6" borderId="6" xfId="0" applyNumberFormat="1" applyFont="1" applyFill="1" applyBorder="1"/>
    <xf numFmtId="165" fontId="2" fillId="6" borderId="4" xfId="0" applyNumberFormat="1" applyFont="1" applyFill="1" applyBorder="1"/>
    <xf numFmtId="165" fontId="2" fillId="6" borderId="5" xfId="0" applyNumberFormat="1" applyFont="1" applyFill="1" applyBorder="1"/>
    <xf numFmtId="165" fontId="2" fillId="6" borderId="6" xfId="0" applyNumberFormat="1" applyFont="1" applyFill="1" applyBorder="1"/>
    <xf numFmtId="0" fontId="2" fillId="6" borderId="2" xfId="0" applyFont="1" applyFill="1" applyBorder="1" applyAlignment="1">
      <alignment horizontal="left" indent="2"/>
    </xf>
    <xf numFmtId="164" fontId="2" fillId="5" borderId="35" xfId="1" applyNumberFormat="1" applyFont="1" applyFill="1" applyBorder="1"/>
    <xf numFmtId="164" fontId="2" fillId="5" borderId="36" xfId="1" applyNumberFormat="1" applyFont="1" applyFill="1" applyBorder="1"/>
    <xf numFmtId="164" fontId="2" fillId="5" borderId="37" xfId="1" applyNumberFormat="1" applyFont="1" applyFill="1" applyBorder="1"/>
    <xf numFmtId="0" fontId="2" fillId="0" borderId="0" xfId="0" applyFont="1" applyFill="1" applyBorder="1" applyAlignment="1">
      <alignment horizontal="left" indent="2"/>
    </xf>
    <xf numFmtId="0" fontId="0" fillId="0" borderId="38" xfId="0" applyBorder="1" applyAlignment="1">
      <alignment horizontal="center"/>
    </xf>
    <xf numFmtId="164" fontId="5" fillId="2" borderId="39" xfId="0" applyNumberFormat="1" applyFont="1" applyFill="1" applyBorder="1"/>
    <xf numFmtId="164" fontId="5" fillId="2" borderId="40" xfId="0" applyNumberFormat="1" applyFont="1" applyFill="1" applyBorder="1"/>
    <xf numFmtId="164" fontId="6" fillId="0" borderId="38" xfId="0" applyNumberFormat="1" applyFont="1" applyFill="1" applyBorder="1"/>
    <xf numFmtId="0" fontId="0" fillId="0" borderId="2" xfId="0" applyBorder="1" applyAlignment="1">
      <alignment horizontal="center"/>
    </xf>
    <xf numFmtId="9" fontId="5" fillId="2" borderId="23" xfId="0" applyNumberFormat="1" applyFont="1" applyFill="1" applyBorder="1" applyAlignment="1">
      <alignment horizontal="center"/>
    </xf>
    <xf numFmtId="9" fontId="5" fillId="2" borderId="9" xfId="0" applyNumberFormat="1" applyFont="1" applyFill="1" applyBorder="1" applyAlignment="1">
      <alignment horizontal="center"/>
    </xf>
    <xf numFmtId="9" fontId="5" fillId="2" borderId="24" xfId="0" applyNumberFormat="1" applyFont="1" applyFill="1" applyBorder="1" applyAlignment="1">
      <alignment horizontal="center"/>
    </xf>
    <xf numFmtId="9" fontId="0" fillId="4" borderId="2" xfId="2" applyFont="1" applyFill="1" applyBorder="1" applyAlignment="1">
      <alignment horizontal="center"/>
    </xf>
    <xf numFmtId="9" fontId="5" fillId="7" borderId="9" xfId="0" applyNumberFormat="1" applyFont="1" applyFill="1" applyBorder="1" applyAlignment="1">
      <alignment horizontal="center"/>
    </xf>
    <xf numFmtId="164" fontId="5" fillId="8" borderId="29" xfId="0" applyNumberFormat="1" applyFont="1" applyFill="1" applyBorder="1"/>
    <xf numFmtId="164" fontId="5" fillId="8" borderId="18" xfId="0" applyNumberFormat="1" applyFont="1" applyFill="1" applyBorder="1"/>
    <xf numFmtId="164" fontId="5" fillId="8" borderId="30" xfId="0" applyNumberFormat="1" applyFont="1" applyFill="1" applyBorder="1"/>
    <xf numFmtId="164" fontId="5" fillId="8" borderId="21" xfId="0" applyNumberFormat="1" applyFont="1" applyFill="1" applyBorder="1"/>
    <xf numFmtId="164" fontId="5" fillId="8" borderId="1" xfId="0" applyNumberFormat="1" applyFont="1" applyFill="1" applyBorder="1"/>
    <xf numFmtId="164" fontId="5" fillId="8" borderId="16" xfId="0" applyNumberFormat="1" applyFont="1" applyFill="1" applyBorder="1"/>
    <xf numFmtId="164" fontId="5" fillId="8" borderId="20" xfId="0" applyNumberFormat="1" applyFont="1" applyFill="1" applyBorder="1"/>
    <xf numFmtId="164" fontId="5" fillId="8" borderId="13" xfId="0" applyNumberFormat="1" applyFont="1" applyFill="1" applyBorder="1"/>
    <xf numFmtId="164" fontId="5" fillId="8" borderId="15" xfId="0" applyNumberFormat="1" applyFont="1" applyFill="1" applyBorder="1"/>
    <xf numFmtId="164" fontId="5" fillId="2" borderId="41" xfId="0" applyNumberFormat="1" applyFont="1" applyFill="1" applyBorder="1"/>
    <xf numFmtId="164" fontId="5" fillId="2" borderId="42" xfId="0" applyNumberFormat="1" applyFont="1" applyFill="1" applyBorder="1"/>
    <xf numFmtId="164" fontId="5" fillId="2" borderId="43" xfId="0" applyNumberFormat="1" applyFont="1" applyFill="1" applyBorder="1"/>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164" fontId="5" fillId="2" borderId="44" xfId="0" applyNumberFormat="1" applyFont="1" applyFill="1" applyBorder="1"/>
    <xf numFmtId="164" fontId="5" fillId="2" borderId="45" xfId="0" applyNumberFormat="1" applyFont="1" applyFill="1" applyBorder="1"/>
    <xf numFmtId="0" fontId="0" fillId="0" borderId="23" xfId="0" applyBorder="1" applyAlignment="1">
      <alignment horizontal="left" indent="2"/>
    </xf>
    <xf numFmtId="0" fontId="0" fillId="0" borderId="9" xfId="0" applyBorder="1" applyAlignment="1">
      <alignment horizontal="left" indent="2"/>
    </xf>
    <xf numFmtId="164" fontId="5" fillId="2" borderId="46" xfId="0" applyNumberFormat="1" applyFont="1" applyFill="1" applyBorder="1"/>
    <xf numFmtId="0" fontId="0" fillId="0" borderId="1" xfId="0" applyBorder="1"/>
    <xf numFmtId="0" fontId="2" fillId="9" borderId="1" xfId="0" applyFont="1" applyFill="1" applyBorder="1"/>
    <xf numFmtId="0" fontId="2" fillId="9" borderId="1" xfId="0" applyFont="1" applyFill="1" applyBorder="1" applyAlignment="1">
      <alignment horizontal="left"/>
    </xf>
    <xf numFmtId="164" fontId="2" fillId="9" borderId="1" xfId="0" applyNumberFormat="1" applyFont="1" applyFill="1" applyBorder="1"/>
    <xf numFmtId="9" fontId="2" fillId="9" borderId="1" xfId="2" applyFont="1" applyFill="1" applyBorder="1" applyAlignment="1">
      <alignment horizontal="center"/>
    </xf>
    <xf numFmtId="164" fontId="0" fillId="0" borderId="1" xfId="0" applyNumberFormat="1" applyBorder="1"/>
    <xf numFmtId="0" fontId="2" fillId="10" borderId="1" xfId="0" applyFont="1" applyFill="1" applyBorder="1"/>
    <xf numFmtId="9" fontId="2" fillId="10" borderId="1" xfId="2" applyFont="1" applyFill="1" applyBorder="1" applyAlignment="1">
      <alignment horizontal="center"/>
    </xf>
    <xf numFmtId="0" fontId="0" fillId="10" borderId="1" xfId="0" applyFill="1" applyBorder="1"/>
    <xf numFmtId="164" fontId="2" fillId="10" borderId="1" xfId="0" applyNumberFormat="1" applyFont="1" applyFill="1" applyBorder="1"/>
    <xf numFmtId="0" fontId="0" fillId="0" borderId="3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64" fontId="0" fillId="2" borderId="1" xfId="0" applyNumberFormat="1" applyFill="1" applyBorder="1"/>
    <xf numFmtId="164" fontId="2" fillId="9" borderId="1" xfId="2" applyNumberFormat="1" applyFont="1" applyFill="1" applyBorder="1" applyAlignment="1">
      <alignment horizontal="center"/>
    </xf>
    <xf numFmtId="0" fontId="0" fillId="0" borderId="0" xfId="0" quotePrefix="1"/>
    <xf numFmtId="0" fontId="8" fillId="4" borderId="0" xfId="0" applyFont="1" applyFill="1"/>
    <xf numFmtId="0" fontId="10" fillId="4" borderId="0" xfId="0" applyFont="1" applyFill="1"/>
    <xf numFmtId="1" fontId="5" fillId="2" borderId="1" xfId="0" applyNumberFormat="1" applyFont="1" applyFill="1" applyBorder="1" applyAlignment="1">
      <alignment horizontal="center"/>
    </xf>
    <xf numFmtId="1" fontId="5" fillId="2" borderId="14" xfId="0" applyNumberFormat="1" applyFont="1" applyFill="1" applyBorder="1" applyAlignment="1">
      <alignment horizontal="center"/>
    </xf>
    <xf numFmtId="1" fontId="5" fillId="2" borderId="16" xfId="0" applyNumberFormat="1" applyFont="1" applyFill="1" applyBorder="1" applyAlignment="1">
      <alignment horizontal="center"/>
    </xf>
    <xf numFmtId="1" fontId="5" fillId="2" borderId="17" xfId="0" applyNumberFormat="1" applyFont="1" applyFill="1" applyBorder="1" applyAlignment="1">
      <alignment horizontal="center"/>
    </xf>
    <xf numFmtId="0" fontId="2" fillId="5" borderId="20" xfId="1" applyNumberFormat="1" applyFont="1" applyFill="1" applyBorder="1" applyAlignment="1">
      <alignment horizontal="center"/>
    </xf>
    <xf numFmtId="0" fontId="2" fillId="5" borderId="21" xfId="1" applyNumberFormat="1" applyFont="1" applyFill="1" applyBorder="1" applyAlignment="1">
      <alignment horizontal="center"/>
    </xf>
    <xf numFmtId="0" fontId="2" fillId="5" borderId="22" xfId="1"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5" xfId="0" applyNumberFormat="1" applyFont="1" applyFill="1" applyBorder="1" applyAlignment="1">
      <alignment horizontal="center"/>
    </xf>
    <xf numFmtId="1" fontId="5" fillId="2" borderId="11" xfId="0" applyNumberFormat="1" applyFont="1" applyFill="1" applyBorder="1" applyAlignment="1">
      <alignment horizontal="center"/>
    </xf>
    <xf numFmtId="1" fontId="5" fillId="2" borderId="3" xfId="0" applyNumberFormat="1" applyFont="1" applyFill="1" applyBorder="1" applyAlignment="1">
      <alignment horizontal="center"/>
    </xf>
    <xf numFmtId="1" fontId="5" fillId="2" borderId="12" xfId="0" applyNumberFormat="1" applyFont="1" applyFill="1" applyBorder="1" applyAlignment="1">
      <alignment horizontal="center"/>
    </xf>
    <xf numFmtId="0" fontId="2" fillId="6" borderId="4" xfId="0" applyNumberFormat="1" applyFont="1" applyFill="1" applyBorder="1" applyAlignment="1">
      <alignment horizontal="center"/>
    </xf>
    <xf numFmtId="0" fontId="2" fillId="6" borderId="5" xfId="0" applyNumberFormat="1" applyFont="1" applyFill="1" applyBorder="1" applyAlignment="1">
      <alignment horizontal="center"/>
    </xf>
    <xf numFmtId="0" fontId="2" fillId="6" borderId="6" xfId="0" applyNumberFormat="1" applyFont="1" applyFill="1" applyBorder="1" applyAlignment="1">
      <alignment horizontal="center"/>
    </xf>
    <xf numFmtId="164" fontId="2" fillId="6" borderId="47" xfId="0" applyNumberFormat="1" applyFont="1" applyFill="1" applyBorder="1"/>
    <xf numFmtId="164" fontId="2" fillId="6" borderId="48" xfId="0" applyNumberFormat="1" applyFont="1" applyFill="1" applyBorder="1"/>
    <xf numFmtId="164" fontId="2" fillId="6" borderId="49" xfId="0" applyNumberFormat="1" applyFont="1" applyFill="1" applyBorder="1"/>
    <xf numFmtId="164" fontId="11" fillId="9" borderId="1" xfId="0" applyNumberFormat="1" applyFont="1" applyFill="1" applyBorder="1"/>
    <xf numFmtId="164" fontId="11" fillId="9" borderId="1" xfId="2" applyNumberFormat="1" applyFont="1" applyFill="1" applyBorder="1" applyAlignment="1">
      <alignment horizontal="center"/>
    </xf>
    <xf numFmtId="9" fontId="11" fillId="9" borderId="1" xfId="2" applyFont="1" applyFill="1" applyBorder="1" applyAlignment="1">
      <alignment horizontal="center"/>
    </xf>
    <xf numFmtId="0" fontId="0" fillId="11" borderId="0" xfId="0" applyFill="1"/>
    <xf numFmtId="0" fontId="2" fillId="11" borderId="26" xfId="0" applyFont="1" applyFill="1" applyBorder="1" applyAlignment="1">
      <alignment horizontal="left" indent="2"/>
    </xf>
    <xf numFmtId="0" fontId="12" fillId="0" borderId="0" xfId="0" applyFont="1"/>
    <xf numFmtId="0" fontId="13" fillId="0" borderId="0" xfId="0" applyFont="1"/>
    <xf numFmtId="0" fontId="13" fillId="2" borderId="0" xfId="0" applyFont="1" applyFill="1"/>
    <xf numFmtId="0" fontId="13" fillId="0" borderId="0" xfId="0" applyFont="1" applyAlignment="1">
      <alignment horizontal="center"/>
    </xf>
    <xf numFmtId="0" fontId="13" fillId="2" borderId="0" xfId="0" applyFont="1" applyFill="1" applyAlignment="1">
      <alignment horizontal="right"/>
    </xf>
    <xf numFmtId="6" fontId="13" fillId="2" borderId="0" xfId="0" applyNumberFormat="1" applyFont="1" applyFill="1"/>
    <xf numFmtId="0" fontId="13" fillId="0" borderId="2" xfId="0" applyFont="1" applyBorder="1"/>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13" fillId="0" borderId="9" xfId="0" applyFont="1" applyBorder="1"/>
    <xf numFmtId="164" fontId="14" fillId="0" borderId="18" xfId="0" applyNumberFormat="1" applyFont="1" applyFill="1" applyBorder="1"/>
    <xf numFmtId="164" fontId="15" fillId="2" borderId="20" xfId="0" applyNumberFormat="1" applyFont="1" applyFill="1" applyBorder="1"/>
    <xf numFmtId="164" fontId="15" fillId="2" borderId="21" xfId="0" applyNumberFormat="1" applyFont="1" applyFill="1" applyBorder="1"/>
    <xf numFmtId="164" fontId="15" fillId="2" borderId="22" xfId="0" applyNumberFormat="1" applyFont="1" applyFill="1" applyBorder="1"/>
    <xf numFmtId="9" fontId="15" fillId="2" borderId="23" xfId="0" applyNumberFormat="1" applyFont="1" applyFill="1" applyBorder="1" applyAlignment="1">
      <alignment horizontal="center"/>
    </xf>
    <xf numFmtId="0" fontId="14" fillId="0" borderId="18" xfId="0" applyNumberFormat="1" applyFont="1" applyFill="1" applyBorder="1"/>
    <xf numFmtId="0" fontId="15" fillId="2" borderId="13" xfId="0" applyNumberFormat="1" applyFont="1" applyFill="1" applyBorder="1"/>
    <xf numFmtId="0" fontId="15" fillId="2" borderId="1" xfId="0" applyNumberFormat="1" applyFont="1" applyFill="1" applyBorder="1"/>
    <xf numFmtId="0" fontId="15" fillId="2" borderId="14" xfId="0" applyNumberFormat="1" applyFont="1" applyFill="1" applyBorder="1"/>
    <xf numFmtId="9" fontId="15" fillId="7" borderId="9" xfId="0" applyNumberFormat="1" applyFont="1" applyFill="1" applyBorder="1" applyAlignment="1">
      <alignment horizontal="center"/>
    </xf>
    <xf numFmtId="164" fontId="15" fillId="2" borderId="13" xfId="0" applyNumberFormat="1" applyFont="1" applyFill="1" applyBorder="1"/>
    <xf numFmtId="164" fontId="15" fillId="2" borderId="1" xfId="0" applyNumberFormat="1" applyFont="1" applyFill="1" applyBorder="1"/>
    <xf numFmtId="164" fontId="15" fillId="2" borderId="14" xfId="0" applyNumberFormat="1" applyFont="1" applyFill="1" applyBorder="1"/>
    <xf numFmtId="9" fontId="15" fillId="2" borderId="9" xfId="0" applyNumberFormat="1" applyFont="1" applyFill="1" applyBorder="1" applyAlignment="1">
      <alignment horizontal="center"/>
    </xf>
    <xf numFmtId="0" fontId="13" fillId="0" borderId="10" xfId="0" applyFont="1" applyBorder="1"/>
    <xf numFmtId="164" fontId="14" fillId="0" borderId="19" xfId="0" applyNumberFormat="1" applyFont="1" applyFill="1" applyBorder="1"/>
    <xf numFmtId="164" fontId="15" fillId="2" borderId="15" xfId="0" applyNumberFormat="1" applyFont="1" applyFill="1" applyBorder="1"/>
    <xf numFmtId="164" fontId="15" fillId="2" borderId="16" xfId="0" applyNumberFormat="1" applyFont="1" applyFill="1" applyBorder="1"/>
    <xf numFmtId="164" fontId="15" fillId="2" borderId="17" xfId="0" applyNumberFormat="1" applyFont="1" applyFill="1" applyBorder="1"/>
    <xf numFmtId="164" fontId="14" fillId="4" borderId="2" xfId="0" applyNumberFormat="1" applyFont="1" applyFill="1" applyBorder="1"/>
    <xf numFmtId="164" fontId="14" fillId="0" borderId="7" xfId="0" applyNumberFormat="1" applyFont="1" applyFill="1" applyBorder="1"/>
    <xf numFmtId="164" fontId="14" fillId="0" borderId="5" xfId="0" applyNumberFormat="1" applyFont="1" applyFill="1" applyBorder="1"/>
    <xf numFmtId="164" fontId="14" fillId="0" borderId="6" xfId="0" applyNumberFormat="1" applyFont="1" applyFill="1" applyBorder="1"/>
    <xf numFmtId="9" fontId="13" fillId="4" borderId="2" xfId="2" applyFont="1" applyFill="1" applyBorder="1" applyAlignment="1">
      <alignment horizontal="center"/>
    </xf>
    <xf numFmtId="0" fontId="13" fillId="0" borderId="8" xfId="0" applyFont="1" applyBorder="1"/>
    <xf numFmtId="164" fontId="14" fillId="0" borderId="8" xfId="0" applyNumberFormat="1" applyFont="1" applyFill="1" applyBorder="1"/>
    <xf numFmtId="164" fontId="15" fillId="2" borderId="11" xfId="0" applyNumberFormat="1" applyFont="1" applyFill="1" applyBorder="1"/>
    <xf numFmtId="164" fontId="15" fillId="2" borderId="3" xfId="0" applyNumberFormat="1" applyFont="1" applyFill="1" applyBorder="1"/>
    <xf numFmtId="164" fontId="15" fillId="2" borderId="12" xfId="0" applyNumberFormat="1" applyFont="1" applyFill="1" applyBorder="1"/>
    <xf numFmtId="164" fontId="14" fillId="0" borderId="9" xfId="0" applyNumberFormat="1" applyFont="1" applyFill="1" applyBorder="1"/>
    <xf numFmtId="164" fontId="15" fillId="2" borderId="18" xfId="0" applyNumberFormat="1" applyFont="1" applyFill="1" applyBorder="1"/>
    <xf numFmtId="0" fontId="0" fillId="0" borderId="0" xfId="0" applyAlignment="1">
      <alignment horizontal="center"/>
    </xf>
    <xf numFmtId="0" fontId="13" fillId="0" borderId="0" xfId="0" applyFont="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164" fontId="14" fillId="0" borderId="10" xfId="0" applyNumberFormat="1" applyFont="1" applyFill="1" applyBorder="1"/>
    <xf numFmtId="9" fontId="15" fillId="2" borderId="24" xfId="0"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dimension ref="A2:B11"/>
  <sheetViews>
    <sheetView tabSelected="1" workbookViewId="0">
      <selection activeCell="B12" sqref="B12"/>
    </sheetView>
  </sheetViews>
  <sheetFormatPr defaultRowHeight="15"/>
  <cols>
    <col min="1" max="1" width="27.42578125" customWidth="1"/>
    <col min="2" max="2" width="43.7109375" customWidth="1"/>
  </cols>
  <sheetData>
    <row r="2" spans="1:2" ht="21">
      <c r="A2" s="137" t="s">
        <v>125</v>
      </c>
      <c r="B2" s="66"/>
    </row>
    <row r="4" spans="1:2">
      <c r="A4" s="135" t="s">
        <v>127</v>
      </c>
    </row>
    <row r="5" spans="1:2">
      <c r="A5" s="135" t="s">
        <v>126</v>
      </c>
    </row>
    <row r="7" spans="1:2" ht="21">
      <c r="A7" s="137" t="s">
        <v>124</v>
      </c>
      <c r="B7" s="136"/>
    </row>
    <row r="9" spans="1:2">
      <c r="A9" s="5" t="s">
        <v>11</v>
      </c>
      <c r="B9" s="4"/>
    </row>
    <row r="11" spans="1:2">
      <c r="A11" s="5" t="s">
        <v>12</v>
      </c>
      <c r="B11" s="4">
        <v>2014</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A2:Q120"/>
  <sheetViews>
    <sheetView topLeftCell="B1" workbookViewId="0">
      <selection activeCell="J49" sqref="J49:Q59"/>
    </sheetView>
  </sheetViews>
  <sheetFormatPr defaultRowHeight="15"/>
  <cols>
    <col min="1" max="1" width="26.42578125" customWidth="1"/>
    <col min="2" max="2" width="11.5703125" customWidth="1"/>
    <col min="3" max="4" width="11.42578125" bestFit="1" customWidth="1"/>
    <col min="5" max="7" width="10" bestFit="1" customWidth="1"/>
    <col min="8" max="8" width="8.5703125" customWidth="1"/>
    <col min="10" max="10" width="26" customWidth="1"/>
    <col min="11" max="11" width="12" customWidth="1"/>
    <col min="12" max="14" width="10" bestFit="1" customWidth="1"/>
  </cols>
  <sheetData>
    <row r="2" spans="1:17">
      <c r="A2" s="135" t="s">
        <v>128</v>
      </c>
    </row>
    <row r="3" spans="1:17">
      <c r="A3" s="135" t="s">
        <v>129</v>
      </c>
    </row>
    <row r="4" spans="1:17">
      <c r="A4" s="135" t="s">
        <v>130</v>
      </c>
    </row>
    <row r="5" spans="1:17">
      <c r="A5" s="135" t="s">
        <v>131</v>
      </c>
    </row>
    <row r="6" spans="1:17">
      <c r="A6" s="135" t="s">
        <v>126</v>
      </c>
    </row>
    <row r="8" spans="1:17" s="39" customFormat="1" ht="18.75">
      <c r="A8" s="38" t="s">
        <v>27</v>
      </c>
      <c r="B8" s="38">
        <f>Introduction!B9</f>
        <v>0</v>
      </c>
      <c r="C8" s="38"/>
      <c r="D8" s="38"/>
      <c r="E8" s="38"/>
      <c r="F8" s="38"/>
      <c r="G8" s="38"/>
      <c r="H8" s="38"/>
      <c r="I8" s="38"/>
      <c r="J8" s="38"/>
      <c r="K8" s="38"/>
      <c r="L8" s="38"/>
      <c r="M8" s="38"/>
      <c r="N8" s="38"/>
      <c r="O8" s="38"/>
      <c r="P8" s="40"/>
    </row>
    <row r="10" spans="1:17">
      <c r="A10" s="65" t="s">
        <v>37</v>
      </c>
      <c r="B10" s="66"/>
      <c r="C10" s="66"/>
      <c r="D10" s="66"/>
      <c r="E10" s="66"/>
      <c r="F10" s="66"/>
      <c r="G10" s="66"/>
      <c r="H10" s="66"/>
      <c r="I10" s="66"/>
      <c r="J10" s="66"/>
      <c r="K10" s="66"/>
      <c r="L10" s="66"/>
      <c r="M10" s="66"/>
      <c r="N10" s="66"/>
      <c r="O10" s="66"/>
      <c r="P10" s="66"/>
    </row>
    <row r="12" spans="1:17">
      <c r="A12" s="6" t="s">
        <v>31</v>
      </c>
      <c r="C12" s="204"/>
      <c r="D12" s="204"/>
      <c r="E12" s="204"/>
      <c r="F12" s="204"/>
      <c r="G12" s="204"/>
      <c r="J12" s="161" t="s">
        <v>141</v>
      </c>
      <c r="K12" s="162"/>
      <c r="L12" s="162"/>
      <c r="M12" s="162"/>
      <c r="N12" s="162"/>
      <c r="O12" s="162"/>
      <c r="P12" s="162"/>
      <c r="Q12" s="162"/>
    </row>
    <row r="13" spans="1:17">
      <c r="A13" t="s">
        <v>13</v>
      </c>
      <c r="B13" s="3">
        <v>5</v>
      </c>
      <c r="C13" s="1" t="s">
        <v>14</v>
      </c>
      <c r="D13" s="1"/>
      <c r="E13" s="1"/>
      <c r="J13" s="162" t="s">
        <v>13</v>
      </c>
      <c r="K13" s="163">
        <v>3</v>
      </c>
      <c r="L13" s="164" t="s">
        <v>14</v>
      </c>
      <c r="M13" s="162"/>
      <c r="N13" s="162"/>
      <c r="O13" s="162"/>
      <c r="P13" s="162"/>
      <c r="Q13" s="162"/>
    </row>
    <row r="14" spans="1:17" ht="15.75" thickBot="1">
      <c r="A14" t="s">
        <v>15</v>
      </c>
      <c r="C14" s="1"/>
      <c r="D14" s="1"/>
      <c r="E14" s="1"/>
      <c r="J14" s="162" t="s">
        <v>15</v>
      </c>
      <c r="K14" s="162"/>
      <c r="L14" s="164"/>
      <c r="M14" s="164"/>
      <c r="N14" s="164"/>
      <c r="O14" s="162"/>
      <c r="P14" s="162"/>
      <c r="Q14" s="162"/>
    </row>
    <row r="15" spans="1:17" ht="15.75" thickBot="1">
      <c r="A15" s="12" t="s">
        <v>0</v>
      </c>
      <c r="B15" s="12" t="s">
        <v>1</v>
      </c>
      <c r="C15" s="22" t="s">
        <v>17</v>
      </c>
      <c r="D15" s="10" t="s">
        <v>2</v>
      </c>
      <c r="E15" s="10" t="s">
        <v>3</v>
      </c>
      <c r="F15" s="10" t="s">
        <v>4</v>
      </c>
      <c r="G15" s="89" t="s">
        <v>5</v>
      </c>
      <c r="H15" s="93" t="s">
        <v>53</v>
      </c>
      <c r="J15" s="167" t="s">
        <v>0</v>
      </c>
      <c r="K15" s="167" t="s">
        <v>1</v>
      </c>
      <c r="L15" s="168" t="s">
        <v>17</v>
      </c>
      <c r="M15" s="169" t="s">
        <v>2</v>
      </c>
      <c r="N15" s="169" t="s">
        <v>3</v>
      </c>
      <c r="O15" s="169" t="s">
        <v>4</v>
      </c>
      <c r="P15" s="170" t="s">
        <v>5</v>
      </c>
      <c r="Q15" s="171" t="s">
        <v>53</v>
      </c>
    </row>
    <row r="16" spans="1:17">
      <c r="A16" s="13" t="s">
        <v>6</v>
      </c>
      <c r="B16" s="15">
        <f>SUM(C16:G16)</f>
        <v>0</v>
      </c>
      <c r="C16" s="23"/>
      <c r="D16" s="9"/>
      <c r="E16" s="9"/>
      <c r="F16" s="9"/>
      <c r="G16" s="90"/>
      <c r="H16" s="94">
        <v>1</v>
      </c>
      <c r="J16" s="197" t="s">
        <v>6</v>
      </c>
      <c r="K16" s="198">
        <f>SUM(L16:P16)</f>
        <v>100000</v>
      </c>
      <c r="L16" s="199">
        <v>100000</v>
      </c>
      <c r="M16" s="200">
        <v>0</v>
      </c>
      <c r="N16" s="200">
        <v>0</v>
      </c>
      <c r="O16" s="200"/>
      <c r="P16" s="201"/>
      <c r="Q16" s="177">
        <v>1</v>
      </c>
    </row>
    <row r="17" spans="1:17">
      <c r="A17" s="14" t="s">
        <v>7</v>
      </c>
      <c r="B17" s="16">
        <f t="shared" ref="B17:B21" si="0">SUM(C17:G17)</f>
        <v>0</v>
      </c>
      <c r="C17" s="25"/>
      <c r="D17" s="8"/>
      <c r="E17" s="8"/>
      <c r="F17" s="8"/>
      <c r="G17" s="91"/>
      <c r="H17" s="95">
        <v>0.5</v>
      </c>
      <c r="J17" s="172" t="s">
        <v>7</v>
      </c>
      <c r="K17" s="202">
        <f t="shared" ref="K17:K21" si="1">SUM(L17:P17)</f>
        <v>250000</v>
      </c>
      <c r="L17" s="183">
        <v>250000</v>
      </c>
      <c r="M17" s="184"/>
      <c r="N17" s="184"/>
      <c r="O17" s="184"/>
      <c r="P17" s="185"/>
      <c r="Q17" s="186">
        <v>0.5</v>
      </c>
    </row>
    <row r="18" spans="1:17">
      <c r="A18" s="14" t="s">
        <v>8</v>
      </c>
      <c r="B18" s="16">
        <f t="shared" si="0"/>
        <v>0</v>
      </c>
      <c r="C18" s="25"/>
      <c r="D18" s="8"/>
      <c r="E18" s="8"/>
      <c r="F18" s="8"/>
      <c r="G18" s="8"/>
      <c r="H18" s="95">
        <v>0.4</v>
      </c>
      <c r="J18" s="172" t="s">
        <v>8</v>
      </c>
      <c r="K18" s="202">
        <f t="shared" si="1"/>
        <v>112500</v>
      </c>
      <c r="L18" s="183">
        <v>12500</v>
      </c>
      <c r="M18" s="184">
        <v>50000</v>
      </c>
      <c r="N18" s="184">
        <v>50000</v>
      </c>
      <c r="O18" s="184"/>
      <c r="P18" s="185"/>
      <c r="Q18" s="186">
        <v>0.4</v>
      </c>
    </row>
    <row r="19" spans="1:17">
      <c r="A19" s="14" t="s">
        <v>9</v>
      </c>
      <c r="B19" s="16">
        <f t="shared" si="0"/>
        <v>0</v>
      </c>
      <c r="C19" s="25"/>
      <c r="D19" s="8"/>
      <c r="E19" s="8"/>
      <c r="F19" s="8"/>
      <c r="G19" s="91"/>
      <c r="H19" s="95">
        <v>0.2</v>
      </c>
      <c r="J19" s="172" t="s">
        <v>9</v>
      </c>
      <c r="K19" s="202">
        <f t="shared" si="1"/>
        <v>100000</v>
      </c>
      <c r="L19" s="183">
        <v>20000</v>
      </c>
      <c r="M19" s="184">
        <v>40000</v>
      </c>
      <c r="N19" s="184">
        <v>40000</v>
      </c>
      <c r="O19" s="184"/>
      <c r="P19" s="185"/>
      <c r="Q19" s="186">
        <v>0.2</v>
      </c>
    </row>
    <row r="20" spans="1:17" ht="15.75" thickBot="1">
      <c r="A20" s="17" t="s">
        <v>10</v>
      </c>
      <c r="B20" s="18">
        <f t="shared" si="0"/>
        <v>0</v>
      </c>
      <c r="C20" s="27"/>
      <c r="D20" s="28"/>
      <c r="E20" s="28"/>
      <c r="F20" s="28"/>
      <c r="G20" s="28"/>
      <c r="H20" s="96">
        <v>0.3</v>
      </c>
      <c r="J20" s="187" t="s">
        <v>10</v>
      </c>
      <c r="K20" s="212">
        <f t="shared" si="1"/>
        <v>0</v>
      </c>
      <c r="L20" s="189"/>
      <c r="M20" s="190"/>
      <c r="N20" s="190"/>
      <c r="O20" s="190"/>
      <c r="P20" s="191"/>
      <c r="Q20" s="213">
        <v>0.3</v>
      </c>
    </row>
    <row r="21" spans="1:17" ht="15.75" thickBot="1">
      <c r="A21" s="12" t="s">
        <v>16</v>
      </c>
      <c r="B21" s="7">
        <f t="shared" si="0"/>
        <v>0</v>
      </c>
      <c r="C21" s="19">
        <f>SUM(C16:C20)</f>
        <v>0</v>
      </c>
      <c r="D21" s="20">
        <f t="shared" ref="D21" si="2">SUM(D16:D20)</f>
        <v>0</v>
      </c>
      <c r="E21" s="20">
        <f t="shared" ref="E21" si="3">SUM(E16:E20)</f>
        <v>0</v>
      </c>
      <c r="F21" s="20">
        <f t="shared" ref="F21" si="4">SUM(F16:F20)</f>
        <v>0</v>
      </c>
      <c r="G21" s="92">
        <f t="shared" ref="G21" si="5">SUM(G16:G20)</f>
        <v>0</v>
      </c>
      <c r="H21" s="97" t="e">
        <f>(H16*B16+H17*B17+H18*B18+H19*B19+H20*B20)/B21</f>
        <v>#DIV/0!</v>
      </c>
      <c r="J21" s="167" t="s">
        <v>16</v>
      </c>
      <c r="K21" s="192">
        <f t="shared" si="1"/>
        <v>562500</v>
      </c>
      <c r="L21" s="193">
        <f>SUM(L16:L20)</f>
        <v>382500</v>
      </c>
      <c r="M21" s="194">
        <f t="shared" ref="M21:P21" si="6">SUM(M16:M20)</f>
        <v>90000</v>
      </c>
      <c r="N21" s="194">
        <f t="shared" si="6"/>
        <v>90000</v>
      </c>
      <c r="O21" s="194">
        <f t="shared" si="6"/>
        <v>0</v>
      </c>
      <c r="P21" s="195">
        <f t="shared" si="6"/>
        <v>0</v>
      </c>
      <c r="Q21" s="196">
        <f>(Q16*K16+Q17*K17+Q18*K18+Q19*K19+Q20*K20)/K21</f>
        <v>0.51555555555555554</v>
      </c>
    </row>
    <row r="22" spans="1:17">
      <c r="H22" s="1"/>
      <c r="J22" s="162"/>
      <c r="K22" s="162"/>
      <c r="L22" s="162"/>
      <c r="M22" s="162"/>
      <c r="N22" s="162"/>
      <c r="O22" s="162"/>
      <c r="P22" s="162"/>
      <c r="Q22" s="162"/>
    </row>
    <row r="23" spans="1:17">
      <c r="H23" s="1"/>
      <c r="J23" s="162"/>
      <c r="K23" s="162"/>
      <c r="L23" s="162"/>
      <c r="M23" s="162"/>
      <c r="N23" s="162"/>
      <c r="O23" s="162"/>
      <c r="P23" s="162"/>
      <c r="Q23" s="162"/>
    </row>
    <row r="24" spans="1:17">
      <c r="A24" s="6" t="s">
        <v>32</v>
      </c>
      <c r="C24" s="204"/>
      <c r="D24" s="204"/>
      <c r="E24" s="204"/>
      <c r="F24" s="204"/>
      <c r="G24" s="204"/>
      <c r="H24" s="1"/>
      <c r="J24" s="161" t="s">
        <v>141</v>
      </c>
      <c r="K24" s="162"/>
      <c r="L24" s="162"/>
      <c r="M24" s="162"/>
      <c r="N24" s="162"/>
      <c r="O24" s="162"/>
      <c r="P24" s="162"/>
      <c r="Q24" s="162"/>
    </row>
    <row r="25" spans="1:17">
      <c r="A25" t="s">
        <v>13</v>
      </c>
      <c r="B25" s="3">
        <v>3</v>
      </c>
      <c r="C25" s="2" t="s">
        <v>14</v>
      </c>
      <c r="D25" s="2"/>
      <c r="E25" s="2"/>
      <c r="H25" s="1"/>
      <c r="J25" s="162" t="s">
        <v>13</v>
      </c>
      <c r="K25" s="163">
        <v>5</v>
      </c>
      <c r="L25" s="164" t="s">
        <v>14</v>
      </c>
      <c r="M25" s="162"/>
      <c r="N25" s="162"/>
      <c r="O25" s="162"/>
      <c r="P25" s="162"/>
      <c r="Q25" s="162"/>
    </row>
    <row r="26" spans="1:17" ht="15.75" thickBot="1">
      <c r="A26" t="s">
        <v>15</v>
      </c>
      <c r="C26" s="2"/>
      <c r="D26" s="2"/>
      <c r="E26" s="2"/>
      <c r="J26" s="162" t="s">
        <v>15</v>
      </c>
      <c r="K26" s="162"/>
      <c r="L26" s="164"/>
      <c r="M26" s="164"/>
      <c r="N26" s="164"/>
      <c r="O26" s="162"/>
      <c r="P26" s="162"/>
      <c r="Q26" s="162"/>
    </row>
    <row r="27" spans="1:17" ht="15.75" thickBot="1">
      <c r="A27" s="12" t="s">
        <v>0</v>
      </c>
      <c r="B27" s="12" t="s">
        <v>1</v>
      </c>
      <c r="C27" s="22" t="s">
        <v>17</v>
      </c>
      <c r="D27" s="10" t="s">
        <v>2</v>
      </c>
      <c r="E27" s="10" t="s">
        <v>3</v>
      </c>
      <c r="F27" s="10" t="s">
        <v>4</v>
      </c>
      <c r="G27" s="11" t="s">
        <v>5</v>
      </c>
      <c r="H27" s="93" t="s">
        <v>53</v>
      </c>
      <c r="J27" s="167" t="s">
        <v>0</v>
      </c>
      <c r="K27" s="167" t="s">
        <v>1</v>
      </c>
      <c r="L27" s="168" t="s">
        <v>17</v>
      </c>
      <c r="M27" s="169" t="s">
        <v>2</v>
      </c>
      <c r="N27" s="169" t="s">
        <v>3</v>
      </c>
      <c r="O27" s="169" t="s">
        <v>4</v>
      </c>
      <c r="P27" s="170" t="s">
        <v>5</v>
      </c>
      <c r="Q27" s="171" t="s">
        <v>53</v>
      </c>
    </row>
    <row r="28" spans="1:17">
      <c r="A28" s="13" t="s">
        <v>6</v>
      </c>
      <c r="B28" s="15">
        <f>SUM(C28:G28)</f>
        <v>0</v>
      </c>
      <c r="C28" s="23"/>
      <c r="D28" s="9"/>
      <c r="E28" s="9"/>
      <c r="F28" s="9"/>
      <c r="G28" s="24"/>
      <c r="H28" s="94">
        <v>1</v>
      </c>
      <c r="J28" s="197" t="s">
        <v>6</v>
      </c>
      <c r="K28" s="198">
        <f>SUM(L28:P28)</f>
        <v>100000</v>
      </c>
      <c r="L28" s="199">
        <v>100000</v>
      </c>
      <c r="M28" s="200">
        <v>0</v>
      </c>
      <c r="N28" s="200">
        <v>0</v>
      </c>
      <c r="O28" s="200">
        <v>0</v>
      </c>
      <c r="P28" s="201">
        <v>0</v>
      </c>
      <c r="Q28" s="177">
        <v>1</v>
      </c>
    </row>
    <row r="29" spans="1:17">
      <c r="A29" s="14" t="s">
        <v>7</v>
      </c>
      <c r="B29" s="16">
        <f t="shared" ref="B29:B33" si="7">SUM(C29:G29)</f>
        <v>0</v>
      </c>
      <c r="C29" s="25"/>
      <c r="D29" s="8"/>
      <c r="E29" s="8"/>
      <c r="F29" s="8"/>
      <c r="G29" s="26"/>
      <c r="H29" s="95">
        <v>0.45</v>
      </c>
      <c r="J29" s="172" t="s">
        <v>7</v>
      </c>
      <c r="K29" s="202">
        <f t="shared" ref="K29:K33" si="8">SUM(L29:P29)</f>
        <v>250000</v>
      </c>
      <c r="L29" s="183">
        <v>250000</v>
      </c>
      <c r="M29" s="184">
        <v>0</v>
      </c>
      <c r="N29" s="184">
        <v>0</v>
      </c>
      <c r="O29" s="184">
        <v>0</v>
      </c>
      <c r="P29" s="185">
        <v>0</v>
      </c>
      <c r="Q29" s="186">
        <v>0.5</v>
      </c>
    </row>
    <row r="30" spans="1:17">
      <c r="A30" s="14" t="s">
        <v>8</v>
      </c>
      <c r="B30" s="16">
        <f t="shared" si="7"/>
        <v>0</v>
      </c>
      <c r="C30" s="25"/>
      <c r="D30" s="8"/>
      <c r="E30" s="8"/>
      <c r="F30" s="8"/>
      <c r="G30" s="8"/>
      <c r="H30" s="95">
        <v>0.4</v>
      </c>
      <c r="J30" s="172" t="s">
        <v>8</v>
      </c>
      <c r="K30" s="202">
        <f t="shared" si="8"/>
        <v>0</v>
      </c>
      <c r="L30" s="183"/>
      <c r="M30" s="184"/>
      <c r="N30" s="184"/>
      <c r="O30" s="184"/>
      <c r="P30" s="185"/>
      <c r="Q30" s="186">
        <v>0.4</v>
      </c>
    </row>
    <row r="31" spans="1:17">
      <c r="A31" s="14" t="s">
        <v>9</v>
      </c>
      <c r="B31" s="16">
        <f t="shared" si="7"/>
        <v>0</v>
      </c>
      <c r="C31" s="25"/>
      <c r="D31" s="8"/>
      <c r="E31" s="8"/>
      <c r="F31" s="8"/>
      <c r="G31" s="26"/>
      <c r="H31" s="95">
        <v>0.2</v>
      </c>
      <c r="J31" s="172" t="s">
        <v>9</v>
      </c>
      <c r="K31" s="202">
        <f t="shared" si="8"/>
        <v>0</v>
      </c>
      <c r="L31" s="183"/>
      <c r="M31" s="184"/>
      <c r="N31" s="184"/>
      <c r="O31" s="184"/>
      <c r="P31" s="185"/>
      <c r="Q31" s="186">
        <v>0.2</v>
      </c>
    </row>
    <row r="32" spans="1:17" ht="15.75" thickBot="1">
      <c r="A32" s="17" t="s">
        <v>10</v>
      </c>
      <c r="B32" s="18">
        <f t="shared" si="7"/>
        <v>0</v>
      </c>
      <c r="C32" s="27"/>
      <c r="D32" s="28"/>
      <c r="E32" s="28"/>
      <c r="F32" s="28"/>
      <c r="G32" s="29"/>
      <c r="H32" s="96">
        <v>0.3</v>
      </c>
      <c r="J32" s="187" t="s">
        <v>10</v>
      </c>
      <c r="K32" s="212">
        <f t="shared" si="8"/>
        <v>448000</v>
      </c>
      <c r="L32" s="189">
        <f>8000*8</f>
        <v>64000</v>
      </c>
      <c r="M32" s="190">
        <f>8000*12</f>
        <v>96000</v>
      </c>
      <c r="N32" s="190">
        <f>8000*12</f>
        <v>96000</v>
      </c>
      <c r="O32" s="190">
        <f t="shared" ref="O32:P32" si="9">8000*12</f>
        <v>96000</v>
      </c>
      <c r="P32" s="191">
        <f t="shared" si="9"/>
        <v>96000</v>
      </c>
      <c r="Q32" s="213">
        <v>0.3</v>
      </c>
    </row>
    <row r="33" spans="1:17" ht="15.75" thickBot="1">
      <c r="A33" s="12" t="s">
        <v>16</v>
      </c>
      <c r="B33" s="7">
        <f t="shared" si="7"/>
        <v>0</v>
      </c>
      <c r="C33" s="19">
        <f>SUM(C28:C32)</f>
        <v>0</v>
      </c>
      <c r="D33" s="20">
        <f t="shared" ref="D33:G33" si="10">SUM(D28:D32)</f>
        <v>0</v>
      </c>
      <c r="E33" s="20">
        <f t="shared" si="10"/>
        <v>0</v>
      </c>
      <c r="F33" s="20">
        <f t="shared" si="10"/>
        <v>0</v>
      </c>
      <c r="G33" s="21">
        <f t="shared" si="10"/>
        <v>0</v>
      </c>
      <c r="H33" s="97" t="e">
        <f>(H28*B28+H29*B29+H30*B30+H31*B31+H32*B32)/B33</f>
        <v>#DIV/0!</v>
      </c>
      <c r="J33" s="167" t="s">
        <v>16</v>
      </c>
      <c r="K33" s="192">
        <f t="shared" si="8"/>
        <v>798000</v>
      </c>
      <c r="L33" s="193">
        <f>SUM(L28:L32)</f>
        <v>414000</v>
      </c>
      <c r="M33" s="194">
        <f t="shared" ref="M33:P33" si="11">SUM(M28:M32)</f>
        <v>96000</v>
      </c>
      <c r="N33" s="194">
        <f t="shared" si="11"/>
        <v>96000</v>
      </c>
      <c r="O33" s="194">
        <f t="shared" si="11"/>
        <v>96000</v>
      </c>
      <c r="P33" s="195">
        <f t="shared" si="11"/>
        <v>96000</v>
      </c>
      <c r="Q33" s="196">
        <f>(Q28*K28+Q29*K29+Q30*K30+Q31*K31+Q32*K32)/K33</f>
        <v>0.45037593984962404</v>
      </c>
    </row>
    <row r="34" spans="1:17">
      <c r="H34" s="1"/>
    </row>
    <row r="35" spans="1:17">
      <c r="H35" s="1"/>
    </row>
    <row r="36" spans="1:17">
      <c r="A36" s="6" t="s">
        <v>33</v>
      </c>
      <c r="C36" s="204"/>
      <c r="D36" s="204"/>
      <c r="E36" s="204"/>
      <c r="F36" s="204"/>
      <c r="G36" s="204"/>
      <c r="H36" s="2"/>
    </row>
    <row r="37" spans="1:17">
      <c r="A37" t="s">
        <v>13</v>
      </c>
      <c r="B37" s="3">
        <v>5</v>
      </c>
      <c r="C37" s="2" t="s">
        <v>14</v>
      </c>
      <c r="D37" s="2"/>
      <c r="E37" s="2"/>
      <c r="H37" s="2"/>
    </row>
    <row r="38" spans="1:17" ht="15.75" thickBot="1">
      <c r="A38" t="s">
        <v>15</v>
      </c>
      <c r="C38" s="2"/>
      <c r="D38" s="2"/>
      <c r="E38" s="2"/>
      <c r="H38" s="2"/>
    </row>
    <row r="39" spans="1:17" ht="15.75" thickBot="1">
      <c r="A39" s="12" t="s">
        <v>0</v>
      </c>
      <c r="B39" s="12" t="s">
        <v>1</v>
      </c>
      <c r="C39" s="22" t="s">
        <v>17</v>
      </c>
      <c r="D39" s="10" t="s">
        <v>2</v>
      </c>
      <c r="E39" s="10" t="s">
        <v>3</v>
      </c>
      <c r="F39" s="10" t="s">
        <v>4</v>
      </c>
      <c r="G39" s="11" t="s">
        <v>5</v>
      </c>
      <c r="H39" s="93" t="s">
        <v>53</v>
      </c>
    </row>
    <row r="40" spans="1:17">
      <c r="A40" s="13" t="s">
        <v>6</v>
      </c>
      <c r="B40" s="15">
        <f>SUM(C40:G40)</f>
        <v>0</v>
      </c>
      <c r="C40" s="23"/>
      <c r="D40" s="9"/>
      <c r="E40" s="9"/>
      <c r="F40" s="9"/>
      <c r="G40" s="24"/>
      <c r="H40" s="94">
        <v>1</v>
      </c>
    </row>
    <row r="41" spans="1:17">
      <c r="A41" s="14" t="s">
        <v>7</v>
      </c>
      <c r="B41" s="16">
        <f t="shared" ref="B41:B45" si="12">SUM(C41:G41)</f>
        <v>0</v>
      </c>
      <c r="C41" s="25"/>
      <c r="D41" s="8"/>
      <c r="E41" s="8"/>
      <c r="F41" s="8"/>
      <c r="G41" s="26"/>
      <c r="H41" s="95">
        <v>0.45</v>
      </c>
    </row>
    <row r="42" spans="1:17">
      <c r="A42" s="14" t="s">
        <v>8</v>
      </c>
      <c r="B42" s="16">
        <f t="shared" si="12"/>
        <v>0</v>
      </c>
      <c r="C42" s="25"/>
      <c r="D42" s="8"/>
      <c r="E42" s="8"/>
      <c r="F42" s="8"/>
      <c r="G42" s="26"/>
      <c r="H42" s="95">
        <v>0.4</v>
      </c>
    </row>
    <row r="43" spans="1:17">
      <c r="A43" s="14" t="s">
        <v>9</v>
      </c>
      <c r="B43" s="16">
        <f t="shared" si="12"/>
        <v>0</v>
      </c>
      <c r="C43" s="25"/>
      <c r="D43" s="8"/>
      <c r="E43" s="8"/>
      <c r="F43" s="8"/>
      <c r="G43" s="26"/>
      <c r="H43" s="95">
        <v>0.2</v>
      </c>
    </row>
    <row r="44" spans="1:17" ht="15.75" thickBot="1">
      <c r="A44" s="17" t="s">
        <v>10</v>
      </c>
      <c r="B44" s="18">
        <f t="shared" si="12"/>
        <v>0</v>
      </c>
      <c r="C44" s="27"/>
      <c r="D44" s="28"/>
      <c r="E44" s="28"/>
      <c r="F44" s="28"/>
      <c r="G44" s="29"/>
      <c r="H44" s="96">
        <v>0.3</v>
      </c>
    </row>
    <row r="45" spans="1:17" ht="15.75" thickBot="1">
      <c r="A45" s="12" t="s">
        <v>16</v>
      </c>
      <c r="B45" s="7">
        <f t="shared" si="12"/>
        <v>0</v>
      </c>
      <c r="C45" s="19">
        <f>SUM(C40:C44)</f>
        <v>0</v>
      </c>
      <c r="D45" s="20">
        <f t="shared" ref="D45:G45" si="13">SUM(D40:D44)</f>
        <v>0</v>
      </c>
      <c r="E45" s="20">
        <f t="shared" si="13"/>
        <v>0</v>
      </c>
      <c r="F45" s="20">
        <f t="shared" si="13"/>
        <v>0</v>
      </c>
      <c r="G45" s="21">
        <f t="shared" si="13"/>
        <v>0</v>
      </c>
      <c r="H45" s="97" t="e">
        <f>(H40*B40+H41*B41+H42*B42+H43*B43+H44*B44)/B45</f>
        <v>#DIV/0!</v>
      </c>
    </row>
    <row r="47" spans="1:17">
      <c r="A47" s="65" t="s">
        <v>38</v>
      </c>
      <c r="B47" s="66"/>
      <c r="C47" s="66"/>
      <c r="D47" s="66"/>
      <c r="E47" s="66"/>
      <c r="F47" s="66"/>
      <c r="G47" s="66"/>
      <c r="H47" s="66"/>
      <c r="I47" s="66"/>
      <c r="J47" s="66"/>
      <c r="K47" s="66"/>
      <c r="L47" s="66"/>
      <c r="M47" s="66"/>
      <c r="N47" s="66"/>
      <c r="O47" s="66"/>
      <c r="P47" s="66"/>
    </row>
    <row r="48" spans="1:17" s="64" customFormat="1">
      <c r="A48" s="63"/>
    </row>
    <row r="49" spans="1:17">
      <c r="A49" s="6" t="s">
        <v>31</v>
      </c>
      <c r="C49" s="204"/>
      <c r="D49" s="204"/>
      <c r="E49" s="204"/>
      <c r="F49" s="204"/>
      <c r="G49" s="204"/>
      <c r="J49" s="161" t="s">
        <v>141</v>
      </c>
      <c r="K49" s="162"/>
      <c r="L49" s="205"/>
      <c r="M49" s="205"/>
      <c r="N49" s="205"/>
      <c r="O49" s="205"/>
      <c r="P49" s="205"/>
      <c r="Q49" s="162"/>
    </row>
    <row r="50" spans="1:17">
      <c r="A50" t="s">
        <v>13</v>
      </c>
      <c r="B50" s="3"/>
      <c r="C50" s="1" t="s">
        <v>14</v>
      </c>
      <c r="D50" s="1"/>
      <c r="E50" s="1"/>
      <c r="J50" s="162" t="s">
        <v>13</v>
      </c>
      <c r="K50" s="163">
        <v>3</v>
      </c>
      <c r="L50" s="164" t="s">
        <v>14</v>
      </c>
      <c r="M50" s="164"/>
      <c r="N50" s="164"/>
      <c r="O50" s="162"/>
      <c r="P50" s="162"/>
      <c r="Q50" s="162"/>
    </row>
    <row r="51" spans="1:17">
      <c r="A51" t="s">
        <v>18</v>
      </c>
      <c r="B51" s="3"/>
      <c r="C51" s="1"/>
      <c r="D51" s="1"/>
      <c r="E51" s="1"/>
      <c r="J51" s="162" t="s">
        <v>18</v>
      </c>
      <c r="K51" s="165" t="s">
        <v>22</v>
      </c>
      <c r="L51" s="164"/>
      <c r="M51" s="164"/>
      <c r="N51" s="164"/>
      <c r="O51" s="162"/>
      <c r="P51" s="162"/>
      <c r="Q51" s="162"/>
    </row>
    <row r="52" spans="1:17">
      <c r="A52" t="s">
        <v>20</v>
      </c>
      <c r="B52" s="30"/>
      <c r="C52" s="1"/>
      <c r="D52" s="1"/>
      <c r="E52" s="1"/>
      <c r="J52" s="162" t="s">
        <v>20</v>
      </c>
      <c r="K52" s="166">
        <v>3</v>
      </c>
      <c r="L52" s="164"/>
      <c r="M52" s="164"/>
      <c r="N52" s="164"/>
      <c r="O52" s="162"/>
      <c r="P52" s="162"/>
      <c r="Q52" s="162"/>
    </row>
    <row r="53" spans="1:17" ht="15.75" thickBot="1">
      <c r="A53" t="s">
        <v>15</v>
      </c>
      <c r="C53" s="1"/>
      <c r="D53" s="1"/>
      <c r="E53" s="1"/>
      <c r="J53" s="162" t="s">
        <v>15</v>
      </c>
      <c r="K53" s="162"/>
      <c r="L53" s="164"/>
      <c r="M53" s="164"/>
      <c r="N53" s="164"/>
      <c r="O53" s="162"/>
      <c r="P53" s="162"/>
      <c r="Q53" s="162"/>
    </row>
    <row r="54" spans="1:17" ht="15.75" thickBot="1">
      <c r="A54" s="12" t="s">
        <v>0</v>
      </c>
      <c r="B54" s="12" t="s">
        <v>1</v>
      </c>
      <c r="C54" s="22" t="s">
        <v>17</v>
      </c>
      <c r="D54" s="10" t="s">
        <v>2</v>
      </c>
      <c r="E54" s="10" t="s">
        <v>3</v>
      </c>
      <c r="F54" s="10" t="s">
        <v>4</v>
      </c>
      <c r="G54" s="11" t="s">
        <v>5</v>
      </c>
      <c r="H54" s="93" t="s">
        <v>53</v>
      </c>
      <c r="J54" s="167" t="s">
        <v>0</v>
      </c>
      <c r="K54" s="167" t="s">
        <v>1</v>
      </c>
      <c r="L54" s="168" t="s">
        <v>17</v>
      </c>
      <c r="M54" s="169" t="s">
        <v>2</v>
      </c>
      <c r="N54" s="169" t="s">
        <v>3</v>
      </c>
      <c r="O54" s="169" t="s">
        <v>4</v>
      </c>
      <c r="P54" s="170" t="s">
        <v>5</v>
      </c>
      <c r="Q54" s="171" t="s">
        <v>53</v>
      </c>
    </row>
    <row r="55" spans="1:17">
      <c r="A55" s="14" t="s">
        <v>7</v>
      </c>
      <c r="B55" s="16">
        <f t="shared" ref="B55:B59" si="14">SUM(C55:G55)</f>
        <v>0</v>
      </c>
      <c r="C55" s="25"/>
      <c r="D55" s="8"/>
      <c r="E55" s="8"/>
      <c r="F55" s="8"/>
      <c r="G55" s="26"/>
      <c r="H55" s="94"/>
      <c r="J55" s="172" t="s">
        <v>7</v>
      </c>
      <c r="K55" s="173">
        <f t="shared" ref="K55:K59" si="15">SUM(L55:P55)</f>
        <v>250000</v>
      </c>
      <c r="L55" s="174">
        <v>250000</v>
      </c>
      <c r="M55" s="175"/>
      <c r="N55" s="175"/>
      <c r="O55" s="175"/>
      <c r="P55" s="176"/>
      <c r="Q55" s="177">
        <v>0.3</v>
      </c>
    </row>
    <row r="56" spans="1:17">
      <c r="A56" s="14" t="s">
        <v>132</v>
      </c>
      <c r="B56" s="34">
        <f t="shared" si="14"/>
        <v>0</v>
      </c>
      <c r="C56" s="31"/>
      <c r="D56" s="32"/>
      <c r="E56" s="32"/>
      <c r="F56" s="32"/>
      <c r="G56" s="33"/>
      <c r="H56" s="98"/>
      <c r="J56" s="172" t="s">
        <v>132</v>
      </c>
      <c r="K56" s="178">
        <f t="shared" si="15"/>
        <v>190000</v>
      </c>
      <c r="L56" s="179">
        <v>20000</v>
      </c>
      <c r="M56" s="180">
        <v>80000</v>
      </c>
      <c r="N56" s="180">
        <v>90000</v>
      </c>
      <c r="O56" s="180"/>
      <c r="P56" s="181"/>
      <c r="Q56" s="182"/>
    </row>
    <row r="57" spans="1:17">
      <c r="A57" s="14" t="s">
        <v>19</v>
      </c>
      <c r="B57" s="16">
        <f t="shared" si="14"/>
        <v>0</v>
      </c>
      <c r="C57" s="25"/>
      <c r="D57" s="8"/>
      <c r="E57" s="8"/>
      <c r="F57" s="8"/>
      <c r="G57" s="26"/>
      <c r="H57" s="95"/>
      <c r="J57" s="172" t="s">
        <v>19</v>
      </c>
      <c r="K57" s="173">
        <f t="shared" si="15"/>
        <v>570000</v>
      </c>
      <c r="L57" s="183">
        <f>L56*$K$52</f>
        <v>60000</v>
      </c>
      <c r="M57" s="184">
        <f>M56*$K$52</f>
        <v>240000</v>
      </c>
      <c r="N57" s="184">
        <f>N56*$K$52</f>
        <v>270000</v>
      </c>
      <c r="O57" s="184">
        <f>O56*$K$52</f>
        <v>0</v>
      </c>
      <c r="P57" s="185">
        <f>P56*$K$52</f>
        <v>0</v>
      </c>
      <c r="Q57" s="186">
        <v>0.75</v>
      </c>
    </row>
    <row r="58" spans="1:17" ht="15.75" thickBot="1">
      <c r="A58" s="17" t="s">
        <v>21</v>
      </c>
      <c r="B58" s="18">
        <f t="shared" si="14"/>
        <v>0</v>
      </c>
      <c r="C58" s="27"/>
      <c r="D58" s="28"/>
      <c r="E58" s="28"/>
      <c r="F58" s="28"/>
      <c r="G58" s="29"/>
      <c r="H58" s="95"/>
      <c r="J58" s="187" t="s">
        <v>21</v>
      </c>
      <c r="K58" s="188">
        <f t="shared" si="15"/>
        <v>0</v>
      </c>
      <c r="L58" s="189"/>
      <c r="M58" s="190"/>
      <c r="N58" s="190"/>
      <c r="O58" s="190"/>
      <c r="P58" s="191"/>
      <c r="Q58" s="186"/>
    </row>
    <row r="59" spans="1:17" ht="15.75" thickBot="1">
      <c r="A59" s="12" t="s">
        <v>16</v>
      </c>
      <c r="B59" s="7">
        <f t="shared" si="14"/>
        <v>0</v>
      </c>
      <c r="C59" s="19">
        <f>SUM(C55:C58)</f>
        <v>0</v>
      </c>
      <c r="D59" s="20">
        <f>SUM(D55:D58)</f>
        <v>0</v>
      </c>
      <c r="E59" s="20">
        <f>SUM(E55:E58)</f>
        <v>0</v>
      </c>
      <c r="F59" s="20">
        <f>SUM(F55:F58)</f>
        <v>0</v>
      </c>
      <c r="G59" s="21">
        <f>SUM(G55:G58)</f>
        <v>0</v>
      </c>
      <c r="H59" s="97" t="e">
        <f>(H55*B55+H57*B57+H58*B58)/B59</f>
        <v>#DIV/0!</v>
      </c>
      <c r="J59" s="167" t="s">
        <v>16</v>
      </c>
      <c r="K59" s="192">
        <f t="shared" si="15"/>
        <v>1010000</v>
      </c>
      <c r="L59" s="193">
        <f>SUM(L55:L58)</f>
        <v>330000</v>
      </c>
      <c r="M59" s="194">
        <f>SUM(M55:M58)</f>
        <v>320000</v>
      </c>
      <c r="N59" s="194">
        <f>SUM(N55:N58)</f>
        <v>360000</v>
      </c>
      <c r="O59" s="194">
        <f>SUM(O55:O58)</f>
        <v>0</v>
      </c>
      <c r="P59" s="195">
        <f>SUM(P55:P58)</f>
        <v>0</v>
      </c>
      <c r="Q59" s="196">
        <f>(Q55*K55+Q57*K57+Q58*K58)/K59</f>
        <v>0.49752475247524752</v>
      </c>
    </row>
    <row r="62" spans="1:17">
      <c r="A62" s="6" t="s">
        <v>32</v>
      </c>
      <c r="C62" s="204"/>
      <c r="D62" s="204"/>
      <c r="E62" s="204"/>
      <c r="F62" s="204"/>
      <c r="G62" s="204"/>
    </row>
    <row r="63" spans="1:17">
      <c r="A63" t="s">
        <v>13</v>
      </c>
      <c r="B63" s="3"/>
      <c r="C63" s="2" t="s">
        <v>14</v>
      </c>
      <c r="D63" s="2"/>
      <c r="E63" s="2"/>
    </row>
    <row r="64" spans="1:17">
      <c r="A64" t="s">
        <v>18</v>
      </c>
      <c r="B64" s="3"/>
      <c r="C64" s="2"/>
      <c r="D64" s="2"/>
      <c r="E64" s="2"/>
    </row>
    <row r="65" spans="1:8">
      <c r="A65" t="s">
        <v>20</v>
      </c>
      <c r="B65" s="30"/>
      <c r="C65" s="2"/>
      <c r="D65" s="2"/>
      <c r="E65" s="2"/>
    </row>
    <row r="66" spans="1:8" ht="15.75" thickBot="1">
      <c r="A66" t="s">
        <v>15</v>
      </c>
      <c r="C66" s="2"/>
      <c r="D66" s="2"/>
      <c r="E66" s="2"/>
    </row>
    <row r="67" spans="1:8" ht="15.75" thickBot="1">
      <c r="A67" s="12" t="s">
        <v>0</v>
      </c>
      <c r="B67" s="12" t="s">
        <v>1</v>
      </c>
      <c r="C67" s="22" t="s">
        <v>17</v>
      </c>
      <c r="D67" s="10" t="s">
        <v>2</v>
      </c>
      <c r="E67" s="10" t="s">
        <v>3</v>
      </c>
      <c r="F67" s="10" t="s">
        <v>4</v>
      </c>
      <c r="G67" s="11" t="s">
        <v>5</v>
      </c>
      <c r="H67" s="93" t="s">
        <v>53</v>
      </c>
    </row>
    <row r="68" spans="1:8">
      <c r="A68" s="14" t="s">
        <v>7</v>
      </c>
      <c r="B68" s="16">
        <f t="shared" ref="B68:B72" si="16">SUM(C68:G68)</f>
        <v>0</v>
      </c>
      <c r="C68" s="25"/>
      <c r="D68" s="8"/>
      <c r="E68" s="8"/>
      <c r="F68" s="8"/>
      <c r="G68" s="26"/>
      <c r="H68" s="94"/>
    </row>
    <row r="69" spans="1:8">
      <c r="A69" s="14" t="s">
        <v>18</v>
      </c>
      <c r="B69" s="34">
        <f t="shared" si="16"/>
        <v>0</v>
      </c>
      <c r="C69" s="31"/>
      <c r="D69" s="32"/>
      <c r="E69" s="32"/>
      <c r="F69" s="32"/>
      <c r="G69" s="33"/>
      <c r="H69" s="98"/>
    </row>
    <row r="70" spans="1:8">
      <c r="A70" s="14" t="s">
        <v>19</v>
      </c>
      <c r="B70" s="16">
        <f t="shared" si="16"/>
        <v>0</v>
      </c>
      <c r="C70" s="25"/>
      <c r="D70" s="8"/>
      <c r="E70" s="8"/>
      <c r="F70" s="8"/>
      <c r="G70" s="26"/>
      <c r="H70" s="95"/>
    </row>
    <row r="71" spans="1:8" ht="15.75" thickBot="1">
      <c r="A71" s="17" t="s">
        <v>21</v>
      </c>
      <c r="B71" s="18">
        <f t="shared" si="16"/>
        <v>0</v>
      </c>
      <c r="C71" s="27"/>
      <c r="D71" s="28"/>
      <c r="E71" s="28"/>
      <c r="F71" s="28"/>
      <c r="G71" s="29"/>
      <c r="H71" s="95"/>
    </row>
    <row r="72" spans="1:8" ht="15.75" thickBot="1">
      <c r="A72" s="12" t="s">
        <v>16</v>
      </c>
      <c r="B72" s="7">
        <f t="shared" si="16"/>
        <v>0</v>
      </c>
      <c r="C72" s="19">
        <f>SUM(C68:C71)</f>
        <v>0</v>
      </c>
      <c r="D72" s="20">
        <f>SUM(D68:D71)</f>
        <v>0</v>
      </c>
      <c r="E72" s="20">
        <f>SUM(E68:E71)</f>
        <v>0</v>
      </c>
      <c r="F72" s="20">
        <f>SUM(F68:F71)</f>
        <v>0</v>
      </c>
      <c r="G72" s="21">
        <f>SUM(G68:G71)</f>
        <v>0</v>
      </c>
      <c r="H72" s="97" t="e">
        <f>(H68*B68+H70*B70+H71*B71)/B72</f>
        <v>#DIV/0!</v>
      </c>
    </row>
    <row r="75" spans="1:8">
      <c r="A75" s="6" t="s">
        <v>33</v>
      </c>
      <c r="C75" s="204"/>
      <c r="D75" s="204"/>
      <c r="E75" s="204"/>
      <c r="F75" s="204"/>
      <c r="G75" s="204"/>
    </row>
    <row r="76" spans="1:8">
      <c r="A76" t="s">
        <v>13</v>
      </c>
      <c r="B76" s="3"/>
      <c r="C76" s="2" t="s">
        <v>14</v>
      </c>
      <c r="D76" s="2"/>
      <c r="E76" s="2"/>
    </row>
    <row r="77" spans="1:8">
      <c r="A77" t="s">
        <v>18</v>
      </c>
      <c r="B77" s="3"/>
      <c r="C77" s="2"/>
      <c r="D77" s="2"/>
      <c r="E77" s="2"/>
    </row>
    <row r="78" spans="1:8">
      <c r="A78" t="s">
        <v>20</v>
      </c>
      <c r="B78" s="30"/>
      <c r="C78" s="2"/>
      <c r="D78" s="2"/>
      <c r="E78" s="2"/>
    </row>
    <row r="79" spans="1:8" ht="15.75" thickBot="1">
      <c r="A79" t="s">
        <v>15</v>
      </c>
      <c r="C79" s="2"/>
      <c r="D79" s="2"/>
      <c r="E79" s="2"/>
    </row>
    <row r="80" spans="1:8" ht="15.75" thickBot="1">
      <c r="A80" s="12" t="s">
        <v>0</v>
      </c>
      <c r="B80" s="12" t="s">
        <v>1</v>
      </c>
      <c r="C80" s="22" t="s">
        <v>17</v>
      </c>
      <c r="D80" s="10" t="s">
        <v>2</v>
      </c>
      <c r="E80" s="10" t="s">
        <v>3</v>
      </c>
      <c r="F80" s="10" t="s">
        <v>4</v>
      </c>
      <c r="G80" s="11" t="s">
        <v>5</v>
      </c>
      <c r="H80" s="93" t="s">
        <v>53</v>
      </c>
    </row>
    <row r="81" spans="1:17">
      <c r="A81" s="14" t="s">
        <v>7</v>
      </c>
      <c r="B81" s="16">
        <f t="shared" ref="B81:B85" si="17">SUM(C81:G81)</f>
        <v>0</v>
      </c>
      <c r="C81" s="25"/>
      <c r="D81" s="8"/>
      <c r="E81" s="8"/>
      <c r="F81" s="8"/>
      <c r="G81" s="26"/>
      <c r="H81" s="94"/>
    </row>
    <row r="82" spans="1:17">
      <c r="A82" s="14" t="s">
        <v>18</v>
      </c>
      <c r="B82" s="34">
        <f t="shared" si="17"/>
        <v>0</v>
      </c>
      <c r="C82" s="31"/>
      <c r="D82" s="32"/>
      <c r="E82" s="32"/>
      <c r="F82" s="32"/>
      <c r="G82" s="33"/>
      <c r="H82" s="98"/>
    </row>
    <row r="83" spans="1:17">
      <c r="A83" s="14" t="s">
        <v>19</v>
      </c>
      <c r="B83" s="16">
        <f t="shared" si="17"/>
        <v>0</v>
      </c>
      <c r="C83" s="25"/>
      <c r="D83" s="8"/>
      <c r="E83" s="8"/>
      <c r="F83" s="8"/>
      <c r="G83" s="26"/>
      <c r="H83" s="95"/>
    </row>
    <row r="84" spans="1:17" ht="15.75" thickBot="1">
      <c r="A84" s="17" t="s">
        <v>21</v>
      </c>
      <c r="B84" s="18">
        <f t="shared" si="17"/>
        <v>0</v>
      </c>
      <c r="C84" s="27"/>
      <c r="D84" s="28"/>
      <c r="E84" s="28"/>
      <c r="F84" s="28"/>
      <c r="G84" s="29"/>
      <c r="H84" s="95"/>
    </row>
    <row r="85" spans="1:17" ht="15.75" thickBot="1">
      <c r="A85" s="12" t="s">
        <v>16</v>
      </c>
      <c r="B85" s="7">
        <f t="shared" si="17"/>
        <v>0</v>
      </c>
      <c r="C85" s="19">
        <f>SUM(C81:C84)</f>
        <v>0</v>
      </c>
      <c r="D85" s="20">
        <f>SUM(D81:D84)</f>
        <v>0</v>
      </c>
      <c r="E85" s="20">
        <f>SUM(E81:E84)</f>
        <v>0</v>
      </c>
      <c r="F85" s="20">
        <f>SUM(F81:F84)</f>
        <v>0</v>
      </c>
      <c r="G85" s="21">
        <f>SUM(G81:G84)</f>
        <v>0</v>
      </c>
      <c r="H85" s="97" t="e">
        <f>(H81*B81+H83*B83+H84*B84)/B85</f>
        <v>#DIV/0!</v>
      </c>
    </row>
    <row r="88" spans="1:17">
      <c r="A88" s="65" t="s">
        <v>39</v>
      </c>
      <c r="B88" s="66"/>
      <c r="C88" s="66"/>
      <c r="D88" s="66"/>
      <c r="E88" s="66"/>
      <c r="F88" s="66"/>
      <c r="G88" s="66"/>
      <c r="H88" s="66"/>
      <c r="I88" s="66"/>
      <c r="J88" s="66"/>
      <c r="K88" s="66"/>
      <c r="L88" s="66"/>
      <c r="M88" s="66"/>
      <c r="N88" s="66"/>
      <c r="O88" s="66"/>
      <c r="P88" s="66"/>
    </row>
    <row r="90" spans="1:17">
      <c r="A90" s="6" t="s">
        <v>31</v>
      </c>
      <c r="J90" s="161" t="s">
        <v>141</v>
      </c>
      <c r="K90" s="162"/>
      <c r="L90" s="162"/>
      <c r="M90" s="162"/>
      <c r="N90" s="162"/>
      <c r="O90" s="162"/>
      <c r="P90" s="162"/>
      <c r="Q90" s="162"/>
    </row>
    <row r="91" spans="1:17">
      <c r="A91" t="s">
        <v>13</v>
      </c>
      <c r="B91" s="3"/>
      <c r="C91" s="1" t="s">
        <v>14</v>
      </c>
      <c r="D91" s="1"/>
      <c r="E91" s="1"/>
      <c r="J91" s="162" t="s">
        <v>13</v>
      </c>
      <c r="K91" s="163">
        <v>3</v>
      </c>
      <c r="L91" s="164" t="s">
        <v>14</v>
      </c>
      <c r="M91" s="162"/>
      <c r="N91" s="162"/>
      <c r="O91" s="162"/>
      <c r="P91" s="162"/>
      <c r="Q91" s="162"/>
    </row>
    <row r="92" spans="1:17" ht="15.75" thickBot="1">
      <c r="A92" t="s">
        <v>15</v>
      </c>
      <c r="C92" s="1"/>
      <c r="D92" s="1"/>
      <c r="E92" s="1"/>
      <c r="J92" s="162" t="s">
        <v>15</v>
      </c>
      <c r="K92" s="162"/>
      <c r="L92" s="164"/>
      <c r="M92" s="164"/>
      <c r="N92" s="164"/>
      <c r="O92" s="162"/>
      <c r="P92" s="162"/>
      <c r="Q92" s="162"/>
    </row>
    <row r="93" spans="1:17" ht="15.75" thickBot="1">
      <c r="A93" s="12" t="s">
        <v>0</v>
      </c>
      <c r="B93" s="12" t="s">
        <v>1</v>
      </c>
      <c r="C93" s="22" t="s">
        <v>17</v>
      </c>
      <c r="D93" s="10" t="s">
        <v>2</v>
      </c>
      <c r="E93" s="10" t="s">
        <v>3</v>
      </c>
      <c r="F93" s="10" t="s">
        <v>4</v>
      </c>
      <c r="G93" s="11" t="s">
        <v>5</v>
      </c>
      <c r="H93" s="93" t="s">
        <v>53</v>
      </c>
      <c r="J93" s="167" t="s">
        <v>0</v>
      </c>
      <c r="K93" s="167" t="s">
        <v>1</v>
      </c>
      <c r="L93" s="168" t="s">
        <v>17</v>
      </c>
      <c r="M93" s="169" t="s">
        <v>2</v>
      </c>
      <c r="N93" s="169" t="s">
        <v>3</v>
      </c>
      <c r="O93" s="169" t="s">
        <v>4</v>
      </c>
      <c r="P93" s="170" t="s">
        <v>5</v>
      </c>
      <c r="Q93" s="171" t="s">
        <v>53</v>
      </c>
    </row>
    <row r="94" spans="1:17">
      <c r="A94" s="13" t="s">
        <v>23</v>
      </c>
      <c r="B94" s="15">
        <f>SUM(C94:G94)</f>
        <v>0</v>
      </c>
      <c r="C94" s="23"/>
      <c r="D94" s="9"/>
      <c r="E94" s="9"/>
      <c r="F94" s="9"/>
      <c r="G94" s="24"/>
      <c r="H94" s="94"/>
      <c r="J94" s="197" t="s">
        <v>23</v>
      </c>
      <c r="K94" s="198">
        <f>SUM(L94:P94)</f>
        <v>500000</v>
      </c>
      <c r="L94" s="199">
        <v>500000</v>
      </c>
      <c r="M94" s="200">
        <v>0</v>
      </c>
      <c r="N94" s="200">
        <v>0</v>
      </c>
      <c r="O94" s="200"/>
      <c r="P94" s="201"/>
      <c r="Q94" s="177">
        <v>1</v>
      </c>
    </row>
    <row r="95" spans="1:17">
      <c r="A95" s="14" t="s">
        <v>24</v>
      </c>
      <c r="B95" s="16">
        <f t="shared" ref="B95:B98" si="18">SUM(C95:G95)</f>
        <v>0</v>
      </c>
      <c r="C95" s="25"/>
      <c r="D95" s="8"/>
      <c r="E95" s="8"/>
      <c r="F95" s="8"/>
      <c r="G95" s="26"/>
      <c r="H95" s="95"/>
      <c r="J95" s="172" t="s">
        <v>24</v>
      </c>
      <c r="K95" s="202">
        <f t="shared" ref="K95:K98" si="19">SUM(L95:P95)</f>
        <v>225000</v>
      </c>
      <c r="L95" s="203">
        <f>$L$94*0.15</f>
        <v>75000</v>
      </c>
      <c r="M95" s="184">
        <f>$L$94*0.15</f>
        <v>75000</v>
      </c>
      <c r="N95" s="184">
        <f>$L$94*0.15</f>
        <v>75000</v>
      </c>
      <c r="O95" s="184"/>
      <c r="P95" s="185"/>
      <c r="Q95" s="186">
        <v>0.8</v>
      </c>
    </row>
    <row r="96" spans="1:17">
      <c r="A96" s="14" t="s">
        <v>7</v>
      </c>
      <c r="B96" s="16">
        <f t="shared" si="18"/>
        <v>0</v>
      </c>
      <c r="C96" s="25"/>
      <c r="D96" s="8"/>
      <c r="E96" s="8"/>
      <c r="F96" s="8"/>
      <c r="G96" s="26"/>
      <c r="H96" s="95"/>
      <c r="J96" s="172" t="s">
        <v>7</v>
      </c>
      <c r="K96" s="202">
        <f t="shared" si="19"/>
        <v>250000</v>
      </c>
      <c r="L96" s="183">
        <v>250000</v>
      </c>
      <c r="M96" s="200">
        <v>0</v>
      </c>
      <c r="N96" s="200">
        <v>0</v>
      </c>
      <c r="O96" s="184"/>
      <c r="P96" s="185"/>
      <c r="Q96" s="186">
        <v>0.5</v>
      </c>
    </row>
    <row r="97" spans="1:17" ht="15.75" thickBot="1">
      <c r="A97" s="14" t="s">
        <v>25</v>
      </c>
      <c r="B97" s="16">
        <f t="shared" si="18"/>
        <v>0</v>
      </c>
      <c r="C97" s="25"/>
      <c r="D97" s="8"/>
      <c r="E97" s="8"/>
      <c r="F97" s="8"/>
      <c r="G97" s="26"/>
      <c r="H97" s="95"/>
      <c r="J97" s="172" t="s">
        <v>25</v>
      </c>
      <c r="K97" s="202">
        <f t="shared" si="19"/>
        <v>100000</v>
      </c>
      <c r="L97" s="183">
        <v>0</v>
      </c>
      <c r="M97" s="184">
        <v>50000</v>
      </c>
      <c r="N97" s="184">
        <v>50000</v>
      </c>
      <c r="O97" s="184"/>
      <c r="P97" s="185"/>
      <c r="Q97" s="186">
        <v>0.4</v>
      </c>
    </row>
    <row r="98" spans="1:17" ht="15.75" thickBot="1">
      <c r="A98" s="12" t="s">
        <v>16</v>
      </c>
      <c r="B98" s="7">
        <f t="shared" si="18"/>
        <v>0</v>
      </c>
      <c r="C98" s="19">
        <f>SUM(C94:C97)</f>
        <v>0</v>
      </c>
      <c r="D98" s="20">
        <f>SUM(D94:D97)</f>
        <v>0</v>
      </c>
      <c r="E98" s="20">
        <f>SUM(E94:E97)</f>
        <v>0</v>
      </c>
      <c r="F98" s="20">
        <f>SUM(F94:F97)</f>
        <v>0</v>
      </c>
      <c r="G98" s="21">
        <f>SUM(G94:G97)</f>
        <v>0</v>
      </c>
      <c r="H98" s="97" t="e">
        <f>(H94*B94+H95*B95+H96*B96+H97*B97)/B98</f>
        <v>#DIV/0!</v>
      </c>
      <c r="J98" s="167" t="s">
        <v>16</v>
      </c>
      <c r="K98" s="192">
        <f t="shared" si="19"/>
        <v>1075000</v>
      </c>
      <c r="L98" s="193">
        <f>SUM(L94:L97)</f>
        <v>825000</v>
      </c>
      <c r="M98" s="194">
        <f>SUM(M94:M97)</f>
        <v>125000</v>
      </c>
      <c r="N98" s="194">
        <f>SUM(N94:N97)</f>
        <v>125000</v>
      </c>
      <c r="O98" s="194">
        <f>SUM(O94:O97)</f>
        <v>0</v>
      </c>
      <c r="P98" s="195">
        <f>SUM(P94:P97)</f>
        <v>0</v>
      </c>
      <c r="Q98" s="196">
        <f>(Q94*K94+Q95*K95+Q96*K96+Q97*K97)/K98</f>
        <v>0.78604651162790695</v>
      </c>
    </row>
    <row r="101" spans="1:17">
      <c r="A101" s="6" t="s">
        <v>32</v>
      </c>
    </row>
    <row r="102" spans="1:17">
      <c r="A102" t="s">
        <v>13</v>
      </c>
      <c r="B102" s="3"/>
      <c r="C102" s="2" t="s">
        <v>14</v>
      </c>
      <c r="D102" s="2"/>
      <c r="E102" s="2"/>
    </row>
    <row r="103" spans="1:17" ht="15.75" thickBot="1">
      <c r="A103" t="s">
        <v>15</v>
      </c>
      <c r="C103" s="2"/>
      <c r="D103" s="2"/>
      <c r="E103" s="2"/>
    </row>
    <row r="104" spans="1:17" ht="15.75" thickBot="1">
      <c r="A104" s="12" t="s">
        <v>0</v>
      </c>
      <c r="B104" s="12" t="s">
        <v>1</v>
      </c>
      <c r="C104" s="22" t="s">
        <v>17</v>
      </c>
      <c r="D104" s="10" t="s">
        <v>2</v>
      </c>
      <c r="E104" s="10" t="s">
        <v>3</v>
      </c>
      <c r="F104" s="10" t="s">
        <v>4</v>
      </c>
      <c r="G104" s="11" t="s">
        <v>5</v>
      </c>
      <c r="H104" s="93" t="s">
        <v>53</v>
      </c>
    </row>
    <row r="105" spans="1:17">
      <c r="A105" s="13" t="s">
        <v>23</v>
      </c>
      <c r="B105" s="15">
        <f>SUM(C105:G105)</f>
        <v>0</v>
      </c>
      <c r="C105" s="23"/>
      <c r="D105" s="9"/>
      <c r="E105" s="9"/>
      <c r="F105" s="9"/>
      <c r="G105" s="24"/>
      <c r="H105" s="94"/>
    </row>
    <row r="106" spans="1:17">
      <c r="A106" s="14" t="s">
        <v>24</v>
      </c>
      <c r="B106" s="16">
        <f t="shared" ref="B106:B109" si="20">SUM(C106:G106)</f>
        <v>0</v>
      </c>
      <c r="C106" s="25"/>
      <c r="D106" s="8"/>
      <c r="E106" s="8"/>
      <c r="F106" s="8"/>
      <c r="G106" s="26"/>
      <c r="H106" s="95"/>
    </row>
    <row r="107" spans="1:17">
      <c r="A107" s="14" t="s">
        <v>7</v>
      </c>
      <c r="B107" s="16">
        <f t="shared" si="20"/>
        <v>0</v>
      </c>
      <c r="C107" s="25"/>
      <c r="D107" s="8"/>
      <c r="E107" s="8"/>
      <c r="F107" s="8"/>
      <c r="G107" s="26"/>
      <c r="H107" s="95"/>
    </row>
    <row r="108" spans="1:17" ht="15.75" thickBot="1">
      <c r="A108" s="14" t="s">
        <v>25</v>
      </c>
      <c r="B108" s="16">
        <f t="shared" si="20"/>
        <v>0</v>
      </c>
      <c r="C108" s="25"/>
      <c r="D108" s="8"/>
      <c r="E108" s="8"/>
      <c r="F108" s="8"/>
      <c r="G108" s="26"/>
      <c r="H108" s="95"/>
    </row>
    <row r="109" spans="1:17" ht="15.75" thickBot="1">
      <c r="A109" s="12" t="s">
        <v>16</v>
      </c>
      <c r="B109" s="7">
        <f t="shared" si="20"/>
        <v>0</v>
      </c>
      <c r="C109" s="19">
        <f>SUM(C105:C108)</f>
        <v>0</v>
      </c>
      <c r="D109" s="20">
        <f>SUM(D105:D108)</f>
        <v>0</v>
      </c>
      <c r="E109" s="20">
        <f>SUM(E105:E108)</f>
        <v>0</v>
      </c>
      <c r="F109" s="20">
        <f>SUM(F105:F108)</f>
        <v>0</v>
      </c>
      <c r="G109" s="21">
        <f>SUM(G105:G108)</f>
        <v>0</v>
      </c>
      <c r="H109" s="97" t="e">
        <f>(H105*B105+H106*B106+H107*B107+H108*B108)/B109</f>
        <v>#DIV/0!</v>
      </c>
    </row>
    <row r="112" spans="1:17">
      <c r="A112" s="6" t="s">
        <v>33</v>
      </c>
    </row>
    <row r="113" spans="1:8">
      <c r="A113" t="s">
        <v>13</v>
      </c>
      <c r="B113" s="3"/>
      <c r="C113" s="2" t="s">
        <v>14</v>
      </c>
      <c r="D113" s="2"/>
      <c r="E113" s="2"/>
    </row>
    <row r="114" spans="1:8" ht="15.75" thickBot="1">
      <c r="A114" t="s">
        <v>15</v>
      </c>
      <c r="C114" s="2"/>
      <c r="D114" s="2"/>
      <c r="E114" s="2"/>
    </row>
    <row r="115" spans="1:8" ht="15.75" thickBot="1">
      <c r="A115" s="12" t="s">
        <v>0</v>
      </c>
      <c r="B115" s="12" t="s">
        <v>1</v>
      </c>
      <c r="C115" s="22" t="s">
        <v>17</v>
      </c>
      <c r="D115" s="10" t="s">
        <v>2</v>
      </c>
      <c r="E115" s="10" t="s">
        <v>3</v>
      </c>
      <c r="F115" s="10" t="s">
        <v>4</v>
      </c>
      <c r="G115" s="11" t="s">
        <v>5</v>
      </c>
      <c r="H115" s="93" t="s">
        <v>53</v>
      </c>
    </row>
    <row r="116" spans="1:8">
      <c r="A116" s="13" t="s">
        <v>23</v>
      </c>
      <c r="B116" s="15">
        <f>SUM(C116:G116)</f>
        <v>0</v>
      </c>
      <c r="C116" s="23"/>
      <c r="D116" s="9"/>
      <c r="E116" s="9"/>
      <c r="F116" s="9"/>
      <c r="G116" s="24"/>
      <c r="H116" s="94"/>
    </row>
    <row r="117" spans="1:8">
      <c r="A117" s="14" t="s">
        <v>24</v>
      </c>
      <c r="B117" s="16">
        <f t="shared" ref="B117:B120" si="21">SUM(C117:G117)</f>
        <v>0</v>
      </c>
      <c r="C117" s="25"/>
      <c r="D117" s="8"/>
      <c r="E117" s="8"/>
      <c r="F117" s="8"/>
      <c r="G117" s="26"/>
      <c r="H117" s="95"/>
    </row>
    <row r="118" spans="1:8">
      <c r="A118" s="14" t="s">
        <v>7</v>
      </c>
      <c r="B118" s="16">
        <f t="shared" si="21"/>
        <v>0</v>
      </c>
      <c r="C118" s="25"/>
      <c r="D118" s="8"/>
      <c r="E118" s="8"/>
      <c r="F118" s="8"/>
      <c r="G118" s="26"/>
      <c r="H118" s="95"/>
    </row>
    <row r="119" spans="1:8" ht="15.75" thickBot="1">
      <c r="A119" s="14" t="s">
        <v>25</v>
      </c>
      <c r="B119" s="16">
        <f t="shared" si="21"/>
        <v>0</v>
      </c>
      <c r="C119" s="25"/>
      <c r="D119" s="8"/>
      <c r="E119" s="8"/>
      <c r="F119" s="8"/>
      <c r="G119" s="26"/>
      <c r="H119" s="95"/>
    </row>
    <row r="120" spans="1:8" ht="15.75" thickBot="1">
      <c r="A120" s="12" t="s">
        <v>16</v>
      </c>
      <c r="B120" s="7">
        <f t="shared" si="21"/>
        <v>0</v>
      </c>
      <c r="C120" s="19">
        <f>SUM(C116:C119)</f>
        <v>0</v>
      </c>
      <c r="D120" s="20">
        <f>SUM(D116:D119)</f>
        <v>0</v>
      </c>
      <c r="E120" s="20">
        <f>SUM(E116:E119)</f>
        <v>0</v>
      </c>
      <c r="F120" s="20">
        <f>SUM(F116:F119)</f>
        <v>0</v>
      </c>
      <c r="G120" s="21">
        <f>SUM(G116:G119)</f>
        <v>0</v>
      </c>
      <c r="H120" s="97" t="e">
        <f>(H116*B116+H117*B117+H118*B118+H119*B119)/B120</f>
        <v>#DIV/0!</v>
      </c>
    </row>
  </sheetData>
  <mergeCells count="7">
    <mergeCell ref="C62:G62"/>
    <mergeCell ref="C75:G75"/>
    <mergeCell ref="C49:G49"/>
    <mergeCell ref="L49:P49"/>
    <mergeCell ref="C12:G12"/>
    <mergeCell ref="C24:G24"/>
    <mergeCell ref="C36:G36"/>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2:P211"/>
  <sheetViews>
    <sheetView workbookViewId="0">
      <selection activeCell="A191" sqref="A191:A207"/>
    </sheetView>
  </sheetViews>
  <sheetFormatPr defaultRowHeight="15"/>
  <cols>
    <col min="1" max="1" width="26.7109375" customWidth="1"/>
    <col min="2" max="6" width="14.42578125" customWidth="1"/>
    <col min="9" max="9" width="26.42578125" bestFit="1" customWidth="1"/>
  </cols>
  <sheetData>
    <row r="2" spans="1:16">
      <c r="A2" s="135" t="s">
        <v>133</v>
      </c>
    </row>
    <row r="3" spans="1:16">
      <c r="A3" s="135" t="s">
        <v>142</v>
      </c>
    </row>
    <row r="4" spans="1:16">
      <c r="A4" s="135" t="s">
        <v>126</v>
      </c>
    </row>
    <row r="5" spans="1:16">
      <c r="A5" s="135" t="s">
        <v>134</v>
      </c>
    </row>
    <row r="7" spans="1:16" s="39" customFormat="1" ht="18.75">
      <c r="A7" s="38" t="s">
        <v>28</v>
      </c>
      <c r="B7" s="38">
        <f>Introduction!B9</f>
        <v>0</v>
      </c>
      <c r="C7" s="38"/>
      <c r="D7" s="38"/>
      <c r="E7" s="38"/>
      <c r="F7" s="38"/>
      <c r="G7" s="38"/>
      <c r="H7" s="38"/>
      <c r="I7" s="38"/>
      <c r="J7" s="38"/>
      <c r="K7" s="38"/>
      <c r="L7" s="38"/>
      <c r="M7" s="38"/>
      <c r="N7" s="38"/>
      <c r="O7" s="38"/>
      <c r="P7" s="40"/>
    </row>
    <row r="9" spans="1:16">
      <c r="A9" s="88" t="s">
        <v>42</v>
      </c>
    </row>
    <row r="10" spans="1:16" ht="15.75" thickBot="1"/>
    <row r="11" spans="1:16">
      <c r="A11" s="206" t="s">
        <v>30</v>
      </c>
      <c r="B11" s="208" t="s">
        <v>29</v>
      </c>
      <c r="C11" s="209"/>
      <c r="D11" s="209"/>
      <c r="E11" s="209"/>
      <c r="F11" s="210"/>
      <c r="I11" s="206" t="s">
        <v>30</v>
      </c>
      <c r="J11" s="208" t="s">
        <v>34</v>
      </c>
      <c r="K11" s="209"/>
      <c r="L11" s="209"/>
      <c r="M11" s="209"/>
      <c r="N11" s="210"/>
    </row>
    <row r="12" spans="1:16" ht="15.75" thickBot="1">
      <c r="A12" s="207"/>
      <c r="B12" s="43">
        <f>Introduction!B11</f>
        <v>2014</v>
      </c>
      <c r="C12" s="44">
        <f>B12+1</f>
        <v>2015</v>
      </c>
      <c r="D12" s="44">
        <f>C12+1</f>
        <v>2016</v>
      </c>
      <c r="E12" s="44">
        <f>D12+1</f>
        <v>2017</v>
      </c>
      <c r="F12" s="45">
        <f>E12+1</f>
        <v>2018</v>
      </c>
      <c r="I12" s="207"/>
      <c r="J12" s="43">
        <f>Introduction!B11</f>
        <v>2014</v>
      </c>
      <c r="K12" s="44">
        <f>J12+1</f>
        <v>2015</v>
      </c>
      <c r="L12" s="44">
        <f>K12+1</f>
        <v>2016</v>
      </c>
      <c r="M12" s="44">
        <f>L12+1</f>
        <v>2017</v>
      </c>
      <c r="N12" s="45">
        <f>M12+1</f>
        <v>2018</v>
      </c>
    </row>
    <row r="13" spans="1:16" ht="15.75" thickBot="1">
      <c r="A13" s="49" t="s">
        <v>143</v>
      </c>
      <c r="B13" s="142">
        <f>SUM(B14:B16)</f>
        <v>0</v>
      </c>
      <c r="C13" s="143">
        <f>SUM(C14:C16)</f>
        <v>0</v>
      </c>
      <c r="D13" s="143">
        <f>SUM(D14:D16)</f>
        <v>0</v>
      </c>
      <c r="E13" s="143">
        <f>SUM(E14:E16)</f>
        <v>0</v>
      </c>
      <c r="F13" s="144">
        <f>SUM(F14:F16)</f>
        <v>0</v>
      </c>
      <c r="I13" s="49" t="s">
        <v>143</v>
      </c>
      <c r="J13" s="46">
        <f>SUM(J14:J16)</f>
        <v>0</v>
      </c>
      <c r="K13" s="47">
        <f>SUM(K14:K16)</f>
        <v>0</v>
      </c>
      <c r="L13" s="47">
        <f>SUM(L14:L16)</f>
        <v>0</v>
      </c>
      <c r="M13" s="47">
        <f>SUM(M14:M16)</f>
        <v>0</v>
      </c>
      <c r="N13" s="48">
        <f>SUM(N14:N16)</f>
        <v>0</v>
      </c>
    </row>
    <row r="14" spans="1:16">
      <c r="A14" s="41" t="s">
        <v>31</v>
      </c>
      <c r="B14" s="138"/>
      <c r="C14" s="138"/>
      <c r="D14" s="138"/>
      <c r="E14" s="138"/>
      <c r="F14" s="139"/>
      <c r="I14" s="41" t="s">
        <v>31</v>
      </c>
      <c r="J14" s="56">
        <f>B14</f>
        <v>0</v>
      </c>
      <c r="K14" s="57">
        <f>J14+C14</f>
        <v>0</v>
      </c>
      <c r="L14" s="57">
        <f t="shared" ref="L14:N14" si="0">K14+D14</f>
        <v>0</v>
      </c>
      <c r="M14" s="57">
        <f t="shared" si="0"/>
        <v>0</v>
      </c>
      <c r="N14" s="58">
        <f t="shared" si="0"/>
        <v>0</v>
      </c>
    </row>
    <row r="15" spans="1:16">
      <c r="A15" s="41" t="s">
        <v>32</v>
      </c>
      <c r="B15" s="138"/>
      <c r="C15" s="138"/>
      <c r="D15" s="138"/>
      <c r="E15" s="138"/>
      <c r="F15" s="139"/>
      <c r="I15" s="41" t="s">
        <v>32</v>
      </c>
      <c r="J15" s="59">
        <f>B15</f>
        <v>0</v>
      </c>
      <c r="K15" s="54">
        <f>J15+C15</f>
        <v>0</v>
      </c>
      <c r="L15" s="54">
        <f t="shared" ref="L15:N15" si="1">K15+D15</f>
        <v>0</v>
      </c>
      <c r="M15" s="54">
        <f t="shared" si="1"/>
        <v>0</v>
      </c>
      <c r="N15" s="60">
        <f t="shared" si="1"/>
        <v>0</v>
      </c>
    </row>
    <row r="16" spans="1:16" ht="15.75" thickBot="1">
      <c r="A16" s="42" t="s">
        <v>33</v>
      </c>
      <c r="B16" s="140"/>
      <c r="C16" s="140"/>
      <c r="D16" s="140"/>
      <c r="E16" s="140"/>
      <c r="F16" s="141"/>
      <c r="I16" s="42" t="s">
        <v>33</v>
      </c>
      <c r="J16" s="61">
        <f>B16</f>
        <v>0</v>
      </c>
      <c r="K16" s="55">
        <f>J16+C16</f>
        <v>0</v>
      </c>
      <c r="L16" s="55">
        <f t="shared" ref="L16:N16" si="2">K16+D16</f>
        <v>0</v>
      </c>
      <c r="M16" s="55">
        <f t="shared" si="2"/>
        <v>0</v>
      </c>
      <c r="N16" s="62">
        <f t="shared" si="2"/>
        <v>0</v>
      </c>
    </row>
    <row r="17" spans="1:14" ht="15.75" thickBot="1">
      <c r="A17" s="49" t="s">
        <v>144</v>
      </c>
      <c r="B17" s="142">
        <f>SUM(B18:B20)</f>
        <v>0</v>
      </c>
      <c r="C17" s="143">
        <f>SUM(C18:C20)</f>
        <v>0</v>
      </c>
      <c r="D17" s="143">
        <f>SUM(D18:D20)</f>
        <v>0</v>
      </c>
      <c r="E17" s="143">
        <f>SUM(E18:E20)</f>
        <v>0</v>
      </c>
      <c r="F17" s="144">
        <f>SUM(F18:F20)</f>
        <v>0</v>
      </c>
      <c r="I17" s="49" t="s">
        <v>144</v>
      </c>
      <c r="J17" s="46">
        <f>SUM(J18:J20)</f>
        <v>0</v>
      </c>
      <c r="K17" s="47">
        <f>SUM(K18:K20)</f>
        <v>0</v>
      </c>
      <c r="L17" s="47">
        <f>SUM(L18:L20)</f>
        <v>0</v>
      </c>
      <c r="M17" s="47">
        <f>SUM(M18:M20)</f>
        <v>0</v>
      </c>
      <c r="N17" s="48">
        <f>SUM(N18:N20)</f>
        <v>0</v>
      </c>
    </row>
    <row r="18" spans="1:14">
      <c r="A18" s="41" t="s">
        <v>31</v>
      </c>
      <c r="B18" s="138"/>
      <c r="C18" s="138"/>
      <c r="D18" s="138"/>
      <c r="E18" s="138"/>
      <c r="F18" s="139"/>
      <c r="I18" s="41" t="s">
        <v>31</v>
      </c>
      <c r="J18" s="56">
        <f>B18</f>
        <v>0</v>
      </c>
      <c r="K18" s="57">
        <f>J18+C18</f>
        <v>0</v>
      </c>
      <c r="L18" s="57">
        <f t="shared" ref="L18:L20" si="3">K18+D18</f>
        <v>0</v>
      </c>
      <c r="M18" s="57">
        <f t="shared" ref="M18:M20" si="4">L18+E18</f>
        <v>0</v>
      </c>
      <c r="N18" s="58">
        <f t="shared" ref="N18:N20" si="5">M18+F18</f>
        <v>0</v>
      </c>
    </row>
    <row r="19" spans="1:14">
      <c r="A19" s="41" t="s">
        <v>32</v>
      </c>
      <c r="B19" s="138"/>
      <c r="C19" s="138"/>
      <c r="D19" s="138"/>
      <c r="E19" s="138"/>
      <c r="F19" s="139"/>
      <c r="I19" s="41" t="s">
        <v>32</v>
      </c>
      <c r="J19" s="59">
        <f>B19</f>
        <v>0</v>
      </c>
      <c r="K19" s="54">
        <f>J19+C19</f>
        <v>0</v>
      </c>
      <c r="L19" s="54">
        <f t="shared" si="3"/>
        <v>0</v>
      </c>
      <c r="M19" s="54">
        <f t="shared" si="4"/>
        <v>0</v>
      </c>
      <c r="N19" s="60">
        <f t="shared" si="5"/>
        <v>0</v>
      </c>
    </row>
    <row r="20" spans="1:14" ht="15.75" thickBot="1">
      <c r="A20" s="42" t="s">
        <v>33</v>
      </c>
      <c r="B20" s="140"/>
      <c r="C20" s="140"/>
      <c r="D20" s="140"/>
      <c r="E20" s="140"/>
      <c r="F20" s="141"/>
      <c r="I20" s="42" t="s">
        <v>33</v>
      </c>
      <c r="J20" s="61">
        <f>B20</f>
        <v>0</v>
      </c>
      <c r="K20" s="55">
        <f>J20+C20</f>
        <v>0</v>
      </c>
      <c r="L20" s="55">
        <f t="shared" si="3"/>
        <v>0</v>
      </c>
      <c r="M20" s="55">
        <f t="shared" si="4"/>
        <v>0</v>
      </c>
      <c r="N20" s="62">
        <f t="shared" si="5"/>
        <v>0</v>
      </c>
    </row>
    <row r="21" spans="1:14" ht="15.75" thickBot="1">
      <c r="A21" s="49" t="s">
        <v>145</v>
      </c>
      <c r="B21" s="142">
        <f>SUM(B22:B24)</f>
        <v>0</v>
      </c>
      <c r="C21" s="143">
        <f>SUM(C22:C24)</f>
        <v>0</v>
      </c>
      <c r="D21" s="143">
        <f>SUM(D22:D24)</f>
        <v>0</v>
      </c>
      <c r="E21" s="143">
        <f>SUM(E22:E24)</f>
        <v>0</v>
      </c>
      <c r="F21" s="144">
        <f>SUM(F22:F24)</f>
        <v>0</v>
      </c>
      <c r="I21" s="49" t="s">
        <v>145</v>
      </c>
      <c r="J21" s="46">
        <f>SUM(J22:J24)</f>
        <v>0</v>
      </c>
      <c r="K21" s="47">
        <f>SUM(K22:K24)</f>
        <v>0</v>
      </c>
      <c r="L21" s="47">
        <f>SUM(L22:L24)</f>
        <v>0</v>
      </c>
      <c r="M21" s="47">
        <f>SUM(M22:M24)</f>
        <v>0</v>
      </c>
      <c r="N21" s="48">
        <f>SUM(N22:N24)</f>
        <v>0</v>
      </c>
    </row>
    <row r="22" spans="1:14">
      <c r="A22" s="41" t="s">
        <v>31</v>
      </c>
      <c r="B22" s="147"/>
      <c r="C22" s="148"/>
      <c r="D22" s="148"/>
      <c r="E22" s="148"/>
      <c r="F22" s="149"/>
      <c r="I22" s="41" t="s">
        <v>31</v>
      </c>
      <c r="J22" s="56">
        <f>B22</f>
        <v>0</v>
      </c>
      <c r="K22" s="57">
        <f>J22+C22</f>
        <v>0</v>
      </c>
      <c r="L22" s="57">
        <f t="shared" ref="L22:L24" si="6">K22+D22</f>
        <v>0</v>
      </c>
      <c r="M22" s="57">
        <f t="shared" ref="M22:M24" si="7">L22+E22</f>
        <v>0</v>
      </c>
      <c r="N22" s="58">
        <f t="shared" ref="N22:N24" si="8">M22+F22</f>
        <v>0</v>
      </c>
    </row>
    <row r="23" spans="1:14">
      <c r="A23" s="41" t="s">
        <v>32</v>
      </c>
      <c r="B23" s="145"/>
      <c r="C23" s="138"/>
      <c r="D23" s="138"/>
      <c r="E23" s="138"/>
      <c r="F23" s="139"/>
      <c r="I23" s="41" t="s">
        <v>32</v>
      </c>
      <c r="J23" s="59">
        <f>B23</f>
        <v>0</v>
      </c>
      <c r="K23" s="54">
        <f>J23+C23</f>
        <v>0</v>
      </c>
      <c r="L23" s="54">
        <f t="shared" si="6"/>
        <v>0</v>
      </c>
      <c r="M23" s="54">
        <f t="shared" si="7"/>
        <v>0</v>
      </c>
      <c r="N23" s="60">
        <f t="shared" si="8"/>
        <v>0</v>
      </c>
    </row>
    <row r="24" spans="1:14" ht="15.75" thickBot="1">
      <c r="A24" s="42" t="s">
        <v>33</v>
      </c>
      <c r="B24" s="146"/>
      <c r="C24" s="140"/>
      <c r="D24" s="140"/>
      <c r="E24" s="140"/>
      <c r="F24" s="141"/>
      <c r="I24" s="42" t="s">
        <v>33</v>
      </c>
      <c r="J24" s="61">
        <f>B24</f>
        <v>0</v>
      </c>
      <c r="K24" s="55">
        <f>J24+C24</f>
        <v>0</v>
      </c>
      <c r="L24" s="55">
        <f t="shared" si="6"/>
        <v>0</v>
      </c>
      <c r="M24" s="55">
        <f t="shared" si="7"/>
        <v>0</v>
      </c>
      <c r="N24" s="62">
        <f t="shared" si="8"/>
        <v>0</v>
      </c>
    </row>
    <row r="25" spans="1:14" ht="15.75" thickBot="1">
      <c r="A25" s="49" t="s">
        <v>146</v>
      </c>
      <c r="B25" s="142">
        <f>SUM(B26:B28)</f>
        <v>0</v>
      </c>
      <c r="C25" s="143">
        <f>SUM(C26:C28)</f>
        <v>0</v>
      </c>
      <c r="D25" s="143">
        <f>SUM(D26:D28)</f>
        <v>0</v>
      </c>
      <c r="E25" s="143">
        <f>SUM(E26:E28)</f>
        <v>0</v>
      </c>
      <c r="F25" s="144">
        <f>SUM(F26:F28)</f>
        <v>0</v>
      </c>
      <c r="I25" s="49" t="s">
        <v>146</v>
      </c>
      <c r="J25" s="46">
        <f>SUM(J26:J28)</f>
        <v>0</v>
      </c>
      <c r="K25" s="47">
        <f>SUM(K26:K28)</f>
        <v>0</v>
      </c>
      <c r="L25" s="47">
        <f>SUM(L26:L28)</f>
        <v>0</v>
      </c>
      <c r="M25" s="47">
        <f>SUM(M26:M28)</f>
        <v>0</v>
      </c>
      <c r="N25" s="48">
        <f>SUM(N26:N28)</f>
        <v>0</v>
      </c>
    </row>
    <row r="26" spans="1:14">
      <c r="A26" s="41" t="s">
        <v>31</v>
      </c>
      <c r="B26" s="147"/>
      <c r="C26" s="148"/>
      <c r="D26" s="148"/>
      <c r="E26" s="148"/>
      <c r="F26" s="149"/>
      <c r="I26" s="41" t="s">
        <v>31</v>
      </c>
      <c r="J26" s="56">
        <f>B26</f>
        <v>0</v>
      </c>
      <c r="K26" s="57">
        <f>J26+C26</f>
        <v>0</v>
      </c>
      <c r="L26" s="57">
        <f t="shared" ref="L26:L28" si="9">K26+D26</f>
        <v>0</v>
      </c>
      <c r="M26" s="57">
        <f t="shared" ref="M26:M28" si="10">L26+E26</f>
        <v>0</v>
      </c>
      <c r="N26" s="58">
        <f t="shared" ref="N26:N28" si="11">M26+F26</f>
        <v>0</v>
      </c>
    </row>
    <row r="27" spans="1:14">
      <c r="A27" s="41" t="s">
        <v>32</v>
      </c>
      <c r="B27" s="145"/>
      <c r="C27" s="138"/>
      <c r="D27" s="138"/>
      <c r="E27" s="138"/>
      <c r="F27" s="139"/>
      <c r="I27" s="41" t="s">
        <v>32</v>
      </c>
      <c r="J27" s="59">
        <f>B27</f>
        <v>0</v>
      </c>
      <c r="K27" s="54">
        <f>J27+C27</f>
        <v>0</v>
      </c>
      <c r="L27" s="54">
        <f t="shared" si="9"/>
        <v>0</v>
      </c>
      <c r="M27" s="54">
        <f t="shared" si="10"/>
        <v>0</v>
      </c>
      <c r="N27" s="60">
        <f t="shared" si="11"/>
        <v>0</v>
      </c>
    </row>
    <row r="28" spans="1:14" ht="15.75" thickBot="1">
      <c r="A28" s="42" t="s">
        <v>33</v>
      </c>
      <c r="B28" s="146"/>
      <c r="C28" s="140"/>
      <c r="D28" s="140"/>
      <c r="E28" s="140"/>
      <c r="F28" s="141"/>
      <c r="I28" s="42" t="s">
        <v>33</v>
      </c>
      <c r="J28" s="61">
        <f>B28</f>
        <v>0</v>
      </c>
      <c r="K28" s="55">
        <f>J28+C28</f>
        <v>0</v>
      </c>
      <c r="L28" s="55">
        <f t="shared" si="9"/>
        <v>0</v>
      </c>
      <c r="M28" s="55">
        <f t="shared" si="10"/>
        <v>0</v>
      </c>
      <c r="N28" s="62">
        <f t="shared" si="11"/>
        <v>0</v>
      </c>
    </row>
    <row r="29" spans="1:14" ht="15.75" thickBot="1">
      <c r="A29" s="49" t="s">
        <v>147</v>
      </c>
      <c r="B29" s="142">
        <f>SUM(B30:B32)</f>
        <v>0</v>
      </c>
      <c r="C29" s="143">
        <f>SUM(C30:C32)</f>
        <v>0</v>
      </c>
      <c r="D29" s="143">
        <f>SUM(D30:D32)</f>
        <v>0</v>
      </c>
      <c r="E29" s="143">
        <f>SUM(E30:E32)</f>
        <v>0</v>
      </c>
      <c r="F29" s="144">
        <f>SUM(F30:F32)</f>
        <v>0</v>
      </c>
      <c r="I29" s="49" t="s">
        <v>147</v>
      </c>
      <c r="J29" s="46">
        <f>SUM(J30:J32)</f>
        <v>0</v>
      </c>
      <c r="K29" s="47">
        <f>SUM(K30:K32)</f>
        <v>0</v>
      </c>
      <c r="L29" s="47">
        <f>SUM(L30:L32)</f>
        <v>0</v>
      </c>
      <c r="M29" s="47">
        <f>SUM(M30:M32)</f>
        <v>0</v>
      </c>
      <c r="N29" s="48">
        <f>SUM(N30:N32)</f>
        <v>0</v>
      </c>
    </row>
    <row r="30" spans="1:14">
      <c r="A30" s="41" t="s">
        <v>31</v>
      </c>
      <c r="B30" s="147"/>
      <c r="C30" s="148"/>
      <c r="D30" s="148"/>
      <c r="E30" s="148"/>
      <c r="F30" s="149"/>
      <c r="I30" s="41" t="s">
        <v>31</v>
      </c>
      <c r="J30" s="56">
        <f>B30</f>
        <v>0</v>
      </c>
      <c r="K30" s="57">
        <f>J30+C30</f>
        <v>0</v>
      </c>
      <c r="L30" s="57">
        <f t="shared" ref="L30:L32" si="12">K30+D30</f>
        <v>0</v>
      </c>
      <c r="M30" s="57">
        <f t="shared" ref="M30:M32" si="13">L30+E30</f>
        <v>0</v>
      </c>
      <c r="N30" s="58">
        <f t="shared" ref="N30:N32" si="14">M30+F30</f>
        <v>0</v>
      </c>
    </row>
    <row r="31" spans="1:14">
      <c r="A31" s="41" t="s">
        <v>32</v>
      </c>
      <c r="B31" s="145"/>
      <c r="C31" s="138"/>
      <c r="D31" s="138"/>
      <c r="E31" s="138"/>
      <c r="F31" s="139"/>
      <c r="I31" s="41" t="s">
        <v>32</v>
      </c>
      <c r="J31" s="59">
        <f>B31</f>
        <v>0</v>
      </c>
      <c r="K31" s="54">
        <f>J31+C31</f>
        <v>0</v>
      </c>
      <c r="L31" s="54">
        <f t="shared" si="12"/>
        <v>0</v>
      </c>
      <c r="M31" s="54">
        <f t="shared" si="13"/>
        <v>0</v>
      </c>
      <c r="N31" s="60">
        <f t="shared" si="14"/>
        <v>0</v>
      </c>
    </row>
    <row r="32" spans="1:14" ht="15.75" thickBot="1">
      <c r="A32" s="41" t="s">
        <v>33</v>
      </c>
      <c r="B32" s="146"/>
      <c r="C32" s="140"/>
      <c r="D32" s="140"/>
      <c r="E32" s="140"/>
      <c r="F32" s="141"/>
      <c r="I32" s="42" t="s">
        <v>33</v>
      </c>
      <c r="J32" s="61">
        <f>B32</f>
        <v>0</v>
      </c>
      <c r="K32" s="55">
        <f>J32+C32</f>
        <v>0</v>
      </c>
      <c r="L32" s="55">
        <f t="shared" si="12"/>
        <v>0</v>
      </c>
      <c r="M32" s="55">
        <f t="shared" si="13"/>
        <v>0</v>
      </c>
      <c r="N32" s="62">
        <f t="shared" si="14"/>
        <v>0</v>
      </c>
    </row>
    <row r="33" spans="1:14" ht="15.75" thickBot="1">
      <c r="A33" s="77" t="s">
        <v>40</v>
      </c>
      <c r="B33" s="150">
        <f>B29+B25+B21+B17+B13</f>
        <v>0</v>
      </c>
      <c r="C33" s="151">
        <f t="shared" ref="C33:F33" si="15">C29+C25+C21+C17+C13</f>
        <v>0</v>
      </c>
      <c r="D33" s="151">
        <f t="shared" si="15"/>
        <v>0</v>
      </c>
      <c r="E33" s="151">
        <f t="shared" si="15"/>
        <v>0</v>
      </c>
      <c r="F33" s="152">
        <f t="shared" si="15"/>
        <v>0</v>
      </c>
      <c r="I33" s="84" t="s">
        <v>41</v>
      </c>
      <c r="J33" s="81">
        <f>J29+J25+J21+J17+J13</f>
        <v>0</v>
      </c>
      <c r="K33" s="82">
        <f t="shared" ref="K33:N33" si="16">K29+K25+K21+K17+K13</f>
        <v>0</v>
      </c>
      <c r="L33" s="82">
        <f t="shared" si="16"/>
        <v>0</v>
      </c>
      <c r="M33" s="82">
        <f t="shared" si="16"/>
        <v>0</v>
      </c>
      <c r="N33" s="83">
        <f t="shared" si="16"/>
        <v>0</v>
      </c>
    </row>
    <row r="34" spans="1:14">
      <c r="A34" s="160" t="s">
        <v>135</v>
      </c>
      <c r="B34" s="159"/>
      <c r="C34" s="159"/>
      <c r="D34" s="159"/>
      <c r="E34" s="159"/>
      <c r="F34" s="159"/>
    </row>
    <row r="36" spans="1:14">
      <c r="A36" s="88" t="s">
        <v>35</v>
      </c>
    </row>
    <row r="37" spans="1:14" ht="15.75" thickBot="1"/>
    <row r="38" spans="1:14">
      <c r="A38" s="206" t="s">
        <v>30</v>
      </c>
      <c r="B38" s="208" t="s">
        <v>36</v>
      </c>
      <c r="C38" s="209"/>
      <c r="D38" s="209"/>
      <c r="E38" s="209"/>
      <c r="F38" s="210"/>
    </row>
    <row r="39" spans="1:14" ht="15.75" thickBot="1">
      <c r="A39" s="207"/>
      <c r="B39" s="43">
        <f>Introduction!B11</f>
        <v>2014</v>
      </c>
      <c r="C39" s="44">
        <f>B39+1</f>
        <v>2015</v>
      </c>
      <c r="D39" s="44">
        <f>C39+1</f>
        <v>2016</v>
      </c>
      <c r="E39" s="44">
        <f>D39+1</f>
        <v>2017</v>
      </c>
      <c r="F39" s="45">
        <f>E39+1</f>
        <v>2018</v>
      </c>
    </row>
    <row r="40" spans="1:14" ht="15.75" thickBot="1">
      <c r="A40" s="49" t="s">
        <v>143</v>
      </c>
      <c r="B40" s="74">
        <f>SUM(B41:B43)</f>
        <v>0</v>
      </c>
      <c r="C40" s="75">
        <f>SUM(C41:C43)</f>
        <v>0</v>
      </c>
      <c r="D40" s="75">
        <f>SUM(D41:D43)</f>
        <v>0</v>
      </c>
      <c r="E40" s="75">
        <f>SUM(E41:E43)</f>
        <v>0</v>
      </c>
      <c r="F40" s="76">
        <f>SUM(F41:F43)</f>
        <v>0</v>
      </c>
    </row>
    <row r="41" spans="1:14">
      <c r="A41" s="41" t="s">
        <v>31</v>
      </c>
      <c r="B41" s="69">
        <f>B14*'Deal Model'!$B$21</f>
        <v>0</v>
      </c>
      <c r="C41" s="70">
        <f>C14*'Deal Model'!$B$21</f>
        <v>0</v>
      </c>
      <c r="D41" s="70">
        <f>D14*'Deal Model'!$B$21</f>
        <v>0</v>
      </c>
      <c r="E41" s="70">
        <f>E14*'Deal Model'!$B$21</f>
        <v>0</v>
      </c>
      <c r="F41" s="71">
        <f>F14*'Deal Model'!$B$21</f>
        <v>0</v>
      </c>
      <c r="G41" t="s">
        <v>44</v>
      </c>
    </row>
    <row r="42" spans="1:14">
      <c r="A42" s="41" t="s">
        <v>32</v>
      </c>
      <c r="B42" s="72">
        <f>B15*'Deal Model'!$B$33</f>
        <v>0</v>
      </c>
      <c r="C42" s="50">
        <f>C15*'Deal Model'!$B$33</f>
        <v>0</v>
      </c>
      <c r="D42" s="50">
        <f>D15*'Deal Model'!$B$33</f>
        <v>0</v>
      </c>
      <c r="E42" s="50">
        <f>E15*'Deal Model'!$B$33</f>
        <v>0</v>
      </c>
      <c r="F42" s="51">
        <f>F15*'Deal Model'!$B$33</f>
        <v>0</v>
      </c>
      <c r="G42" t="s">
        <v>44</v>
      </c>
    </row>
    <row r="43" spans="1:14" ht="15.75" thickBot="1">
      <c r="A43" s="42" t="s">
        <v>33</v>
      </c>
      <c r="B43" s="73">
        <f>B16*'Deal Model'!$B$45</f>
        <v>0</v>
      </c>
      <c r="C43" s="52">
        <f>C16*'Deal Model'!$B$45</f>
        <v>0</v>
      </c>
      <c r="D43" s="52">
        <f>D16*'Deal Model'!$B$45</f>
        <v>0</v>
      </c>
      <c r="E43" s="52">
        <f>E16*'Deal Model'!$B$45</f>
        <v>0</v>
      </c>
      <c r="F43" s="53">
        <f>F16*'Deal Model'!$B$45</f>
        <v>0</v>
      </c>
      <c r="G43" t="s">
        <v>44</v>
      </c>
    </row>
    <row r="44" spans="1:14" ht="15.75" thickBot="1">
      <c r="A44" s="49" t="s">
        <v>144</v>
      </c>
      <c r="B44" s="74">
        <f>SUM(B45:B47)</f>
        <v>0</v>
      </c>
      <c r="C44" s="75">
        <f>SUM(C45:C47)</f>
        <v>0</v>
      </c>
      <c r="D44" s="75">
        <f>SUM(D45:D47)</f>
        <v>0</v>
      </c>
      <c r="E44" s="75">
        <f>SUM(E45:E47)</f>
        <v>0</v>
      </c>
      <c r="F44" s="76">
        <f>SUM(F45:F47)</f>
        <v>0</v>
      </c>
    </row>
    <row r="45" spans="1:14">
      <c r="A45" s="41" t="s">
        <v>31</v>
      </c>
      <c r="B45" s="69">
        <f>B18*'Deal Model'!$B$21</f>
        <v>0</v>
      </c>
      <c r="C45" s="70">
        <f>C18*'Deal Model'!$B$21</f>
        <v>0</v>
      </c>
      <c r="D45" s="70">
        <f>D18*'Deal Model'!$B$21</f>
        <v>0</v>
      </c>
      <c r="E45" s="70">
        <f>E18*'Deal Model'!$B$21</f>
        <v>0</v>
      </c>
      <c r="F45" s="71">
        <f>F18*'Deal Model'!$B$21</f>
        <v>0</v>
      </c>
      <c r="G45" t="s">
        <v>44</v>
      </c>
    </row>
    <row r="46" spans="1:14">
      <c r="A46" s="41" t="s">
        <v>32</v>
      </c>
      <c r="B46" s="72">
        <f>B19*'Deal Model'!$B$33</f>
        <v>0</v>
      </c>
      <c r="C46" s="50">
        <f>C19*'Deal Model'!$B$33</f>
        <v>0</v>
      </c>
      <c r="D46" s="50">
        <f>D19*'Deal Model'!$B$33</f>
        <v>0</v>
      </c>
      <c r="E46" s="50">
        <f>E19*'Deal Model'!$B$33</f>
        <v>0</v>
      </c>
      <c r="F46" s="51">
        <f>F19*'Deal Model'!$B$33</f>
        <v>0</v>
      </c>
      <c r="G46" t="s">
        <v>44</v>
      </c>
    </row>
    <row r="47" spans="1:14" ht="15.75" thickBot="1">
      <c r="A47" s="42" t="s">
        <v>33</v>
      </c>
      <c r="B47" s="73">
        <f>B20*'Deal Model'!$B$45</f>
        <v>0</v>
      </c>
      <c r="C47" s="52">
        <f>C20*'Deal Model'!$B$45</f>
        <v>0</v>
      </c>
      <c r="D47" s="52">
        <f>D20*'Deal Model'!$B$45</f>
        <v>0</v>
      </c>
      <c r="E47" s="52">
        <f>E20*'Deal Model'!$B$45</f>
        <v>0</v>
      </c>
      <c r="F47" s="53">
        <f>F20*'Deal Model'!$B$45</f>
        <v>0</v>
      </c>
      <c r="G47" t="s">
        <v>44</v>
      </c>
    </row>
    <row r="48" spans="1:14" ht="15.75" thickBot="1">
      <c r="A48" s="49" t="s">
        <v>145</v>
      </c>
      <c r="B48" s="74">
        <f>SUM(B49:B51)</f>
        <v>0</v>
      </c>
      <c r="C48" s="75">
        <f>SUM(C49:C51)</f>
        <v>0</v>
      </c>
      <c r="D48" s="75">
        <f>SUM(D49:D51)</f>
        <v>0</v>
      </c>
      <c r="E48" s="75">
        <f>SUM(E49:E51)</f>
        <v>0</v>
      </c>
      <c r="F48" s="76">
        <f>SUM(F49:F51)</f>
        <v>0</v>
      </c>
    </row>
    <row r="49" spans="1:7">
      <c r="A49" s="41" t="s">
        <v>31</v>
      </c>
      <c r="B49" s="69">
        <f>B22*'Deal Model'!$B$21</f>
        <v>0</v>
      </c>
      <c r="C49" s="70">
        <f>C22*'Deal Model'!$B$21</f>
        <v>0</v>
      </c>
      <c r="D49" s="70">
        <f>D22*'Deal Model'!$B$21</f>
        <v>0</v>
      </c>
      <c r="E49" s="70">
        <f>E22*'Deal Model'!$B$21</f>
        <v>0</v>
      </c>
      <c r="F49" s="71">
        <f>F22*'Deal Model'!$B$21</f>
        <v>0</v>
      </c>
      <c r="G49" t="s">
        <v>44</v>
      </c>
    </row>
    <row r="50" spans="1:7">
      <c r="A50" s="41" t="s">
        <v>32</v>
      </c>
      <c r="B50" s="72">
        <f>B23*'Deal Model'!$B$33</f>
        <v>0</v>
      </c>
      <c r="C50" s="50">
        <f>C23*'Deal Model'!$B$33</f>
        <v>0</v>
      </c>
      <c r="D50" s="50">
        <f>D23*'Deal Model'!$B$33</f>
        <v>0</v>
      </c>
      <c r="E50" s="50">
        <f>E23*'Deal Model'!$B$33</f>
        <v>0</v>
      </c>
      <c r="F50" s="51">
        <f>F23*'Deal Model'!$B$33</f>
        <v>0</v>
      </c>
      <c r="G50" t="s">
        <v>44</v>
      </c>
    </row>
    <row r="51" spans="1:7" ht="15.75" thickBot="1">
      <c r="A51" s="42" t="s">
        <v>33</v>
      </c>
      <c r="B51" s="73">
        <f>B24*'Deal Model'!$B$45</f>
        <v>0</v>
      </c>
      <c r="C51" s="52">
        <f>C24*'Deal Model'!$B$45</f>
        <v>0</v>
      </c>
      <c r="D51" s="52">
        <f>D24*'Deal Model'!$B$45</f>
        <v>0</v>
      </c>
      <c r="E51" s="52">
        <f>E24*'Deal Model'!$B$45</f>
        <v>0</v>
      </c>
      <c r="F51" s="53">
        <f>F24*'Deal Model'!$B$45</f>
        <v>0</v>
      </c>
      <c r="G51" t="s">
        <v>44</v>
      </c>
    </row>
    <row r="52" spans="1:7" ht="15.75" thickBot="1">
      <c r="A52" s="49" t="s">
        <v>146</v>
      </c>
      <c r="B52" s="74">
        <f>SUM(B53:B55)</f>
        <v>0</v>
      </c>
      <c r="C52" s="75">
        <f>SUM(C53:C55)</f>
        <v>0</v>
      </c>
      <c r="D52" s="75">
        <f>SUM(D53:D55)</f>
        <v>0</v>
      </c>
      <c r="E52" s="75">
        <f>SUM(E53:E55)</f>
        <v>0</v>
      </c>
      <c r="F52" s="76">
        <f>SUM(F53:F55)</f>
        <v>0</v>
      </c>
    </row>
    <row r="53" spans="1:7">
      <c r="A53" s="41" t="s">
        <v>31</v>
      </c>
      <c r="B53" s="69">
        <f>B26*'Deal Model'!$B$21</f>
        <v>0</v>
      </c>
      <c r="C53" s="70">
        <f>C26*'Deal Model'!$B$21</f>
        <v>0</v>
      </c>
      <c r="D53" s="70">
        <f>D26*'Deal Model'!$B$21</f>
        <v>0</v>
      </c>
      <c r="E53" s="70">
        <f>E26*'Deal Model'!$B$21</f>
        <v>0</v>
      </c>
      <c r="F53" s="71">
        <f>F26*'Deal Model'!$B$21</f>
        <v>0</v>
      </c>
      <c r="G53" t="s">
        <v>44</v>
      </c>
    </row>
    <row r="54" spans="1:7">
      <c r="A54" s="41" t="s">
        <v>32</v>
      </c>
      <c r="B54" s="72">
        <f>B27*'Deal Model'!$B$33</f>
        <v>0</v>
      </c>
      <c r="C54" s="50">
        <f>C27*'Deal Model'!$B$33</f>
        <v>0</v>
      </c>
      <c r="D54" s="50">
        <f>D27*'Deal Model'!$B$33</f>
        <v>0</v>
      </c>
      <c r="E54" s="50">
        <f>E27*'Deal Model'!$B$33</f>
        <v>0</v>
      </c>
      <c r="F54" s="51">
        <f>F27*'Deal Model'!$B$33</f>
        <v>0</v>
      </c>
      <c r="G54" t="s">
        <v>44</v>
      </c>
    </row>
    <row r="55" spans="1:7" ht="15.75" thickBot="1">
      <c r="A55" s="42" t="s">
        <v>33</v>
      </c>
      <c r="B55" s="73">
        <f>B28*'Deal Model'!$B$45</f>
        <v>0</v>
      </c>
      <c r="C55" s="52">
        <f>C28*'Deal Model'!$B$45</f>
        <v>0</v>
      </c>
      <c r="D55" s="52">
        <f>D28*'Deal Model'!$B$45</f>
        <v>0</v>
      </c>
      <c r="E55" s="52">
        <f>E28*'Deal Model'!$B$45</f>
        <v>0</v>
      </c>
      <c r="F55" s="53">
        <f>F28*'Deal Model'!$B$45</f>
        <v>0</v>
      </c>
      <c r="G55" t="s">
        <v>44</v>
      </c>
    </row>
    <row r="56" spans="1:7" ht="15.75" thickBot="1">
      <c r="A56" s="49" t="s">
        <v>147</v>
      </c>
      <c r="B56" s="74">
        <f>SUM(B57:B59)</f>
        <v>0</v>
      </c>
      <c r="C56" s="75">
        <f>SUM(C57:C59)</f>
        <v>0</v>
      </c>
      <c r="D56" s="75">
        <f>SUM(D57:D59)</f>
        <v>0</v>
      </c>
      <c r="E56" s="75">
        <f>SUM(E57:E59)</f>
        <v>0</v>
      </c>
      <c r="F56" s="76">
        <f>SUM(F57:F59)</f>
        <v>0</v>
      </c>
    </row>
    <row r="57" spans="1:7">
      <c r="A57" s="41" t="s">
        <v>31</v>
      </c>
      <c r="B57" s="69">
        <f>B30*'Deal Model'!$B$21</f>
        <v>0</v>
      </c>
      <c r="C57" s="70">
        <f>C30*'Deal Model'!$B$21</f>
        <v>0</v>
      </c>
      <c r="D57" s="70">
        <f>D30*'Deal Model'!$B$21</f>
        <v>0</v>
      </c>
      <c r="E57" s="70">
        <f>E30*'Deal Model'!$B$21</f>
        <v>0</v>
      </c>
      <c r="F57" s="71">
        <f>F30*'Deal Model'!$B$21</f>
        <v>0</v>
      </c>
      <c r="G57" t="s">
        <v>44</v>
      </c>
    </row>
    <row r="58" spans="1:7">
      <c r="A58" s="41" t="s">
        <v>32</v>
      </c>
      <c r="B58" s="72">
        <f>B31*'Deal Model'!$B$33</f>
        <v>0</v>
      </c>
      <c r="C58" s="50">
        <f>C31*'Deal Model'!$B$33</f>
        <v>0</v>
      </c>
      <c r="D58" s="50">
        <f>D31*'Deal Model'!$B$33</f>
        <v>0</v>
      </c>
      <c r="E58" s="50">
        <f>E31*'Deal Model'!$B$33</f>
        <v>0</v>
      </c>
      <c r="F58" s="51">
        <f>F31*'Deal Model'!$B$33</f>
        <v>0</v>
      </c>
      <c r="G58" t="s">
        <v>44</v>
      </c>
    </row>
    <row r="59" spans="1:7" ht="15.75" thickBot="1">
      <c r="A59" s="42" t="s">
        <v>33</v>
      </c>
      <c r="B59" s="73">
        <f>B32*'Deal Model'!$B$45</f>
        <v>0</v>
      </c>
      <c r="C59" s="52">
        <f>C32*'Deal Model'!$B$45</f>
        <v>0</v>
      </c>
      <c r="D59" s="52">
        <f>D32*'Deal Model'!$B$45</f>
        <v>0</v>
      </c>
      <c r="E59" s="52">
        <f>E32*'Deal Model'!$B$45</f>
        <v>0</v>
      </c>
      <c r="F59" s="53">
        <f>F32*'Deal Model'!$B$45</f>
        <v>0</v>
      </c>
      <c r="G59" t="s">
        <v>44</v>
      </c>
    </row>
    <row r="60" spans="1:7" ht="15.75" thickBot="1">
      <c r="A60" s="77" t="s">
        <v>43</v>
      </c>
      <c r="B60" s="78">
        <f>B56+B52+B48+B44+B40</f>
        <v>0</v>
      </c>
      <c r="C60" s="79">
        <f t="shared" ref="C60:F60" si="17">C56+C52+C48+C44+C40</f>
        <v>0</v>
      </c>
      <c r="D60" s="79">
        <f t="shared" si="17"/>
        <v>0</v>
      </c>
      <c r="E60" s="79">
        <f t="shared" si="17"/>
        <v>0</v>
      </c>
      <c r="F60" s="80">
        <f t="shared" si="17"/>
        <v>0</v>
      </c>
    </row>
    <row r="63" spans="1:7">
      <c r="A63" s="88" t="s">
        <v>45</v>
      </c>
    </row>
    <row r="64" spans="1:7" ht="15.75" thickBot="1"/>
    <row r="65" spans="1:6">
      <c r="A65" s="206" t="s">
        <v>30</v>
      </c>
      <c r="B65" s="208" t="s">
        <v>46</v>
      </c>
      <c r="C65" s="209"/>
      <c r="D65" s="209"/>
      <c r="E65" s="209"/>
      <c r="F65" s="210"/>
    </row>
    <row r="66" spans="1:6" ht="15.75" thickBot="1">
      <c r="A66" s="207"/>
      <c r="B66" s="43">
        <f>Introduction!$B$11</f>
        <v>2014</v>
      </c>
      <c r="C66" s="44">
        <f>B66+1</f>
        <v>2015</v>
      </c>
      <c r="D66" s="44">
        <f>C66+1</f>
        <v>2016</v>
      </c>
      <c r="E66" s="44">
        <f>D66+1</f>
        <v>2017</v>
      </c>
      <c r="F66" s="45">
        <f>E66+1</f>
        <v>2018</v>
      </c>
    </row>
    <row r="67" spans="1:6" ht="15.75" thickBot="1">
      <c r="A67" s="49" t="s">
        <v>143</v>
      </c>
      <c r="B67" s="74">
        <f>SUM(B68:B70)</f>
        <v>0</v>
      </c>
      <c r="C67" s="75">
        <f>SUM(C68:C70)</f>
        <v>0</v>
      </c>
      <c r="D67" s="75">
        <f>SUM(D68:D70)</f>
        <v>0</v>
      </c>
      <c r="E67" s="75">
        <f>SUM(E68:E70)</f>
        <v>0</v>
      </c>
      <c r="F67" s="76">
        <f>SUM(F68:F70)</f>
        <v>0</v>
      </c>
    </row>
    <row r="68" spans="1:6">
      <c r="A68" s="41" t="s">
        <v>31</v>
      </c>
      <c r="B68" s="69">
        <f>B96+B120+B144+B168+B192</f>
        <v>0</v>
      </c>
      <c r="C68" s="70">
        <f t="shared" ref="C68:F68" si="18">C96+C120+C144+C168+C192</f>
        <v>0</v>
      </c>
      <c r="D68" s="70">
        <f t="shared" si="18"/>
        <v>0</v>
      </c>
      <c r="E68" s="70">
        <f t="shared" si="18"/>
        <v>0</v>
      </c>
      <c r="F68" s="71">
        <f t="shared" si="18"/>
        <v>0</v>
      </c>
    </row>
    <row r="69" spans="1:6">
      <c r="A69" s="41" t="s">
        <v>32</v>
      </c>
      <c r="B69" s="72">
        <f t="shared" ref="B69:F69" si="19">B97+B121+B145+B169+B193</f>
        <v>0</v>
      </c>
      <c r="C69" s="50">
        <f t="shared" si="19"/>
        <v>0</v>
      </c>
      <c r="D69" s="50">
        <f t="shared" si="19"/>
        <v>0</v>
      </c>
      <c r="E69" s="50">
        <f t="shared" si="19"/>
        <v>0</v>
      </c>
      <c r="F69" s="51">
        <f t="shared" si="19"/>
        <v>0</v>
      </c>
    </row>
    <row r="70" spans="1:6" ht="15.75" thickBot="1">
      <c r="A70" s="42" t="s">
        <v>33</v>
      </c>
      <c r="B70" s="73">
        <f t="shared" ref="B70:F70" si="20">B98+B122+B146+B170+B194</f>
        <v>0</v>
      </c>
      <c r="C70" s="52">
        <f t="shared" si="20"/>
        <v>0</v>
      </c>
      <c r="D70" s="52">
        <f t="shared" si="20"/>
        <v>0</v>
      </c>
      <c r="E70" s="52">
        <f t="shared" si="20"/>
        <v>0</v>
      </c>
      <c r="F70" s="53">
        <f t="shared" si="20"/>
        <v>0</v>
      </c>
    </row>
    <row r="71" spans="1:6" ht="15.75" thickBot="1">
      <c r="A71" s="49" t="s">
        <v>144</v>
      </c>
      <c r="B71" s="85">
        <f>SUM(B72:B74)</f>
        <v>0</v>
      </c>
      <c r="C71" s="86">
        <f>SUM(C72:C74)</f>
        <v>0</v>
      </c>
      <c r="D71" s="86">
        <f>SUM(D72:D74)</f>
        <v>0</v>
      </c>
      <c r="E71" s="86">
        <f>SUM(E72:E74)</f>
        <v>0</v>
      </c>
      <c r="F71" s="87">
        <f>SUM(F72:F74)</f>
        <v>0</v>
      </c>
    </row>
    <row r="72" spans="1:6">
      <c r="A72" s="41" t="s">
        <v>31</v>
      </c>
      <c r="B72" s="69">
        <f>B100+B124+B148+B172+B196</f>
        <v>0</v>
      </c>
      <c r="C72" s="70">
        <f t="shared" ref="C72:F72" si="21">C100+C124+C148+C172+C196</f>
        <v>0</v>
      </c>
      <c r="D72" s="70">
        <f t="shared" si="21"/>
        <v>0</v>
      </c>
      <c r="E72" s="70">
        <f t="shared" si="21"/>
        <v>0</v>
      </c>
      <c r="F72" s="71">
        <f t="shared" si="21"/>
        <v>0</v>
      </c>
    </row>
    <row r="73" spans="1:6">
      <c r="A73" s="41" t="s">
        <v>32</v>
      </c>
      <c r="B73" s="72">
        <f t="shared" ref="B73:F73" si="22">B101+B125+B149+B173+B197</f>
        <v>0</v>
      </c>
      <c r="C73" s="50">
        <f t="shared" si="22"/>
        <v>0</v>
      </c>
      <c r="D73" s="50">
        <f t="shared" si="22"/>
        <v>0</v>
      </c>
      <c r="E73" s="50">
        <f t="shared" si="22"/>
        <v>0</v>
      </c>
      <c r="F73" s="51">
        <f t="shared" si="22"/>
        <v>0</v>
      </c>
    </row>
    <row r="74" spans="1:6" ht="15.75" thickBot="1">
      <c r="A74" s="42" t="s">
        <v>33</v>
      </c>
      <c r="B74" s="73">
        <f t="shared" ref="B74:F74" si="23">B102+B126+B150+B174+B198</f>
        <v>0</v>
      </c>
      <c r="C74" s="52">
        <f t="shared" si="23"/>
        <v>0</v>
      </c>
      <c r="D74" s="52">
        <f t="shared" si="23"/>
        <v>0</v>
      </c>
      <c r="E74" s="52">
        <f t="shared" si="23"/>
        <v>0</v>
      </c>
      <c r="F74" s="53">
        <f t="shared" si="23"/>
        <v>0</v>
      </c>
    </row>
    <row r="75" spans="1:6" ht="15.75" thickBot="1">
      <c r="A75" s="49" t="s">
        <v>145</v>
      </c>
      <c r="B75" s="74">
        <f>SUM(B76:B78)</f>
        <v>0</v>
      </c>
      <c r="C75" s="75">
        <f>SUM(C76:C78)</f>
        <v>0</v>
      </c>
      <c r="D75" s="75">
        <f>SUM(D76:D78)</f>
        <v>0</v>
      </c>
      <c r="E75" s="75">
        <f>SUM(E76:E78)</f>
        <v>0</v>
      </c>
      <c r="F75" s="76">
        <f>SUM(F76:F78)</f>
        <v>0</v>
      </c>
    </row>
    <row r="76" spans="1:6">
      <c r="A76" s="41" t="s">
        <v>31</v>
      </c>
      <c r="B76" s="69">
        <f>B104+B128+B152+B176+B200</f>
        <v>0</v>
      </c>
      <c r="C76" s="70">
        <f t="shared" ref="C76:F76" si="24">C104+C128+C152+C176+C200</f>
        <v>0</v>
      </c>
      <c r="D76" s="70">
        <f t="shared" si="24"/>
        <v>0</v>
      </c>
      <c r="E76" s="70">
        <f t="shared" si="24"/>
        <v>0</v>
      </c>
      <c r="F76" s="71">
        <f t="shared" si="24"/>
        <v>0</v>
      </c>
    </row>
    <row r="77" spans="1:6">
      <c r="A77" s="41" t="s">
        <v>32</v>
      </c>
      <c r="B77" s="72">
        <f t="shared" ref="B77:F77" si="25">B105+B129+B153+B177+B201</f>
        <v>0</v>
      </c>
      <c r="C77" s="50">
        <f t="shared" si="25"/>
        <v>0</v>
      </c>
      <c r="D77" s="50">
        <f t="shared" si="25"/>
        <v>0</v>
      </c>
      <c r="E77" s="50">
        <f t="shared" si="25"/>
        <v>0</v>
      </c>
      <c r="F77" s="51">
        <f t="shared" si="25"/>
        <v>0</v>
      </c>
    </row>
    <row r="78" spans="1:6" ht="15.75" thickBot="1">
      <c r="A78" s="42" t="s">
        <v>33</v>
      </c>
      <c r="B78" s="73">
        <f t="shared" ref="B78:F78" si="26">B106+B130+B154+B178+B202</f>
        <v>0</v>
      </c>
      <c r="C78" s="52">
        <f t="shared" si="26"/>
        <v>0</v>
      </c>
      <c r="D78" s="52">
        <f t="shared" si="26"/>
        <v>0</v>
      </c>
      <c r="E78" s="52">
        <f t="shared" si="26"/>
        <v>0</v>
      </c>
      <c r="F78" s="53">
        <f t="shared" si="26"/>
        <v>0</v>
      </c>
    </row>
    <row r="79" spans="1:6" ht="15.75" thickBot="1">
      <c r="A79" s="49" t="s">
        <v>146</v>
      </c>
      <c r="B79" s="74">
        <f>SUM(B80:B82)</f>
        <v>0</v>
      </c>
      <c r="C79" s="75">
        <f>SUM(C80:C82)</f>
        <v>0</v>
      </c>
      <c r="D79" s="75">
        <f>SUM(D80:D82)</f>
        <v>0</v>
      </c>
      <c r="E79" s="75">
        <f>SUM(E80:E82)</f>
        <v>0</v>
      </c>
      <c r="F79" s="76">
        <f>SUM(F80:F82)</f>
        <v>0</v>
      </c>
    </row>
    <row r="80" spans="1:6">
      <c r="A80" s="41" t="s">
        <v>31</v>
      </c>
      <c r="B80" s="69">
        <f>B108+B132+B156+B180+B204</f>
        <v>0</v>
      </c>
      <c r="C80" s="70">
        <f t="shared" ref="C80:F80" si="27">C108+C132+C156+C180+C204</f>
        <v>0</v>
      </c>
      <c r="D80" s="70">
        <f t="shared" si="27"/>
        <v>0</v>
      </c>
      <c r="E80" s="70">
        <f t="shared" si="27"/>
        <v>0</v>
      </c>
      <c r="F80" s="71">
        <f t="shared" si="27"/>
        <v>0</v>
      </c>
    </row>
    <row r="81" spans="1:16">
      <c r="A81" s="41" t="s">
        <v>32</v>
      </c>
      <c r="B81" s="72">
        <f t="shared" ref="B81:F81" si="28">B109+B133+B157+B181+B205</f>
        <v>0</v>
      </c>
      <c r="C81" s="50">
        <f t="shared" si="28"/>
        <v>0</v>
      </c>
      <c r="D81" s="50">
        <f t="shared" si="28"/>
        <v>0</v>
      </c>
      <c r="E81" s="50">
        <f t="shared" si="28"/>
        <v>0</v>
      </c>
      <c r="F81" s="51">
        <f t="shared" si="28"/>
        <v>0</v>
      </c>
    </row>
    <row r="82" spans="1:16" ht="15.75" thickBot="1">
      <c r="A82" s="42" t="s">
        <v>33</v>
      </c>
      <c r="B82" s="73">
        <f t="shared" ref="B82:F82" si="29">B110+B134+B158+B182+B206</f>
        <v>0</v>
      </c>
      <c r="C82" s="52">
        <f t="shared" si="29"/>
        <v>0</v>
      </c>
      <c r="D82" s="52">
        <f t="shared" si="29"/>
        <v>0</v>
      </c>
      <c r="E82" s="52">
        <f t="shared" si="29"/>
        <v>0</v>
      </c>
      <c r="F82" s="53">
        <f t="shared" si="29"/>
        <v>0</v>
      </c>
    </row>
    <row r="83" spans="1:16" ht="15.75" thickBot="1">
      <c r="A83" s="49" t="s">
        <v>147</v>
      </c>
      <c r="B83" s="74">
        <f>SUM(B84:B86)</f>
        <v>0</v>
      </c>
      <c r="C83" s="75">
        <f>SUM(C84:C86)</f>
        <v>0</v>
      </c>
      <c r="D83" s="75">
        <f>SUM(D84:D86)</f>
        <v>0</v>
      </c>
      <c r="E83" s="75">
        <f>SUM(E84:E86)</f>
        <v>0</v>
      </c>
      <c r="F83" s="76">
        <f>SUM(F84:F86)</f>
        <v>0</v>
      </c>
    </row>
    <row r="84" spans="1:16">
      <c r="A84" s="41" t="s">
        <v>31</v>
      </c>
      <c r="B84" s="69">
        <f>B112+B136+B160+B184+B208</f>
        <v>0</v>
      </c>
      <c r="C84" s="70">
        <f t="shared" ref="C84:F84" si="30">C112+C136+C160+C184+C208</f>
        <v>0</v>
      </c>
      <c r="D84" s="70">
        <f t="shared" si="30"/>
        <v>0</v>
      </c>
      <c r="E84" s="70">
        <f t="shared" si="30"/>
        <v>0</v>
      </c>
      <c r="F84" s="71">
        <f t="shared" si="30"/>
        <v>0</v>
      </c>
    </row>
    <row r="85" spans="1:16">
      <c r="A85" s="41" t="s">
        <v>32</v>
      </c>
      <c r="B85" s="72">
        <f t="shared" ref="B85:F85" si="31">B113+B137+B161+B185+B209</f>
        <v>0</v>
      </c>
      <c r="C85" s="50">
        <f t="shared" si="31"/>
        <v>0</v>
      </c>
      <c r="D85" s="50">
        <f t="shared" si="31"/>
        <v>0</v>
      </c>
      <c r="E85" s="50">
        <f t="shared" si="31"/>
        <v>0</v>
      </c>
      <c r="F85" s="51">
        <f t="shared" si="31"/>
        <v>0</v>
      </c>
    </row>
    <row r="86" spans="1:16" ht="15.75" thickBot="1">
      <c r="A86" s="42" t="s">
        <v>33</v>
      </c>
      <c r="B86" s="73">
        <f t="shared" ref="B86:F86" si="32">B114+B138+B162+B186+B210</f>
        <v>0</v>
      </c>
      <c r="C86" s="52">
        <f t="shared" si="32"/>
        <v>0</v>
      </c>
      <c r="D86" s="52">
        <f t="shared" si="32"/>
        <v>0</v>
      </c>
      <c r="E86" s="52">
        <f t="shared" si="32"/>
        <v>0</v>
      </c>
      <c r="F86" s="53">
        <f t="shared" si="32"/>
        <v>0</v>
      </c>
    </row>
    <row r="87" spans="1:16" ht="15.75" thickBot="1">
      <c r="A87" s="77" t="s">
        <v>54</v>
      </c>
      <c r="B87" s="78">
        <f>B83+B79+B75+B71+B67</f>
        <v>0</v>
      </c>
      <c r="C87" s="79">
        <f t="shared" ref="C87:F87" si="33">C83+C79+C75+C71+C67</f>
        <v>0</v>
      </c>
      <c r="D87" s="79">
        <f t="shared" si="33"/>
        <v>0</v>
      </c>
      <c r="E87" s="79">
        <f t="shared" si="33"/>
        <v>0</v>
      </c>
      <c r="F87" s="80">
        <f t="shared" si="33"/>
        <v>0</v>
      </c>
    </row>
    <row r="90" spans="1:16">
      <c r="A90" s="65" t="s">
        <v>52</v>
      </c>
      <c r="B90" s="66"/>
      <c r="C90" s="66"/>
      <c r="D90" s="66"/>
      <c r="E90" s="66"/>
      <c r="F90" s="66"/>
      <c r="G90" s="66"/>
      <c r="H90" s="66"/>
      <c r="I90" s="66"/>
      <c r="J90" s="66"/>
      <c r="K90" s="66"/>
      <c r="L90" s="66"/>
      <c r="M90" s="66"/>
      <c r="N90" s="66"/>
      <c r="O90" s="66"/>
      <c r="P90" s="66"/>
    </row>
    <row r="92" spans="1:16" ht="15.75" thickBot="1"/>
    <row r="93" spans="1:16">
      <c r="A93" s="206" t="s">
        <v>30</v>
      </c>
      <c r="B93" s="208" t="s">
        <v>47</v>
      </c>
      <c r="C93" s="209"/>
      <c r="D93" s="209"/>
      <c r="E93" s="209"/>
      <c r="F93" s="210"/>
    </row>
    <row r="94" spans="1:16" ht="15.75" thickBot="1">
      <c r="A94" s="207"/>
      <c r="B94" s="43">
        <f>Introduction!$B$11</f>
        <v>2014</v>
      </c>
      <c r="C94" s="44">
        <f>B94+1</f>
        <v>2015</v>
      </c>
      <c r="D94" s="44">
        <f>C94+1</f>
        <v>2016</v>
      </c>
      <c r="E94" s="44">
        <f>D94+1</f>
        <v>2017</v>
      </c>
      <c r="F94" s="45">
        <f>E94+1</f>
        <v>2018</v>
      </c>
    </row>
    <row r="95" spans="1:16" ht="15.75" thickBot="1">
      <c r="A95" s="49" t="s">
        <v>143</v>
      </c>
      <c r="B95" s="74">
        <f>SUM(B96:B98)</f>
        <v>0</v>
      </c>
      <c r="C95" s="75">
        <f>SUM(C96:C98)</f>
        <v>0</v>
      </c>
      <c r="D95" s="75">
        <f>SUM(D96:D98)</f>
        <v>0</v>
      </c>
      <c r="E95" s="75">
        <f>SUM(E96:E98)</f>
        <v>0</v>
      </c>
      <c r="F95" s="76">
        <f>SUM(F96:F98)</f>
        <v>0</v>
      </c>
    </row>
    <row r="96" spans="1:16">
      <c r="A96" s="41" t="s">
        <v>31</v>
      </c>
      <c r="B96" s="69">
        <f>$B14*'Deal Model'!C$21</f>
        <v>0</v>
      </c>
      <c r="C96" s="70">
        <f>$B14*'Deal Model'!D$21</f>
        <v>0</v>
      </c>
      <c r="D96" s="70">
        <f>$B14*'Deal Model'!E$21</f>
        <v>0</v>
      </c>
      <c r="E96" s="70">
        <f>$B14*'Deal Model'!F$21</f>
        <v>0</v>
      </c>
      <c r="F96" s="71">
        <f>$B14*'Deal Model'!G$21</f>
        <v>0</v>
      </c>
      <c r="G96" t="s">
        <v>44</v>
      </c>
    </row>
    <row r="97" spans="1:7">
      <c r="A97" s="41" t="s">
        <v>32</v>
      </c>
      <c r="B97" s="72">
        <f>$B15*'Deal Model'!C$33</f>
        <v>0</v>
      </c>
      <c r="C97" s="50">
        <f>$B15*'Deal Model'!D$33</f>
        <v>0</v>
      </c>
      <c r="D97" s="50">
        <f>$B15*'Deal Model'!E$33</f>
        <v>0</v>
      </c>
      <c r="E97" s="50">
        <f>$B15*'Deal Model'!F$33</f>
        <v>0</v>
      </c>
      <c r="F97" s="51">
        <f>$B15*'Deal Model'!G$33</f>
        <v>0</v>
      </c>
      <c r="G97" t="s">
        <v>44</v>
      </c>
    </row>
    <row r="98" spans="1:7" ht="15.75" thickBot="1">
      <c r="A98" s="42" t="s">
        <v>33</v>
      </c>
      <c r="B98" s="73">
        <f>$B16*'Deal Model'!C$45</f>
        <v>0</v>
      </c>
      <c r="C98" s="52">
        <f>$B16*'Deal Model'!D$45</f>
        <v>0</v>
      </c>
      <c r="D98" s="52">
        <f>$B16*'Deal Model'!E$45</f>
        <v>0</v>
      </c>
      <c r="E98" s="52">
        <f>$B16*'Deal Model'!F$45</f>
        <v>0</v>
      </c>
      <c r="F98" s="53">
        <f>$B16*'Deal Model'!G$45</f>
        <v>0</v>
      </c>
      <c r="G98" t="s">
        <v>44</v>
      </c>
    </row>
    <row r="99" spans="1:7" ht="15.75" thickBot="1">
      <c r="A99" s="49" t="s">
        <v>144</v>
      </c>
      <c r="B99" s="85">
        <f>SUM(B100:B102)</f>
        <v>0</v>
      </c>
      <c r="C99" s="86">
        <f>SUM(C100:C102)</f>
        <v>0</v>
      </c>
      <c r="D99" s="86">
        <f>SUM(D100:D102)</f>
        <v>0</v>
      </c>
      <c r="E99" s="86">
        <f>SUM(E100:E102)</f>
        <v>0</v>
      </c>
      <c r="F99" s="87">
        <f>SUM(F100:F102)</f>
        <v>0</v>
      </c>
    </row>
    <row r="100" spans="1:7">
      <c r="A100" s="41" t="s">
        <v>31</v>
      </c>
      <c r="B100" s="69">
        <f>$B18*'Deal Model'!C$21</f>
        <v>0</v>
      </c>
      <c r="C100" s="70">
        <f>$B18*'Deal Model'!D$21</f>
        <v>0</v>
      </c>
      <c r="D100" s="70">
        <f>$B18*'Deal Model'!E$21</f>
        <v>0</v>
      </c>
      <c r="E100" s="70">
        <f>$B18*'Deal Model'!F$21</f>
        <v>0</v>
      </c>
      <c r="F100" s="71">
        <f>$B18*'Deal Model'!G$21</f>
        <v>0</v>
      </c>
      <c r="G100" t="s">
        <v>44</v>
      </c>
    </row>
    <row r="101" spans="1:7">
      <c r="A101" s="41" t="s">
        <v>32</v>
      </c>
      <c r="B101" s="72">
        <f>$B19*'Deal Model'!C$33</f>
        <v>0</v>
      </c>
      <c r="C101" s="50">
        <f>$B19*'Deal Model'!D$33</f>
        <v>0</v>
      </c>
      <c r="D101" s="50">
        <f>$B19*'Deal Model'!E$33</f>
        <v>0</v>
      </c>
      <c r="E101" s="50">
        <f>$B19*'Deal Model'!F$33</f>
        <v>0</v>
      </c>
      <c r="F101" s="51">
        <f>$B19*'Deal Model'!G$33</f>
        <v>0</v>
      </c>
      <c r="G101" t="s">
        <v>44</v>
      </c>
    </row>
    <row r="102" spans="1:7" ht="15.75" thickBot="1">
      <c r="A102" s="42" t="s">
        <v>33</v>
      </c>
      <c r="B102" s="73">
        <f>$B20*'Deal Model'!C$45</f>
        <v>0</v>
      </c>
      <c r="C102" s="52">
        <f>$B20*'Deal Model'!D$45</f>
        <v>0</v>
      </c>
      <c r="D102" s="52">
        <f>$B20*'Deal Model'!E$45</f>
        <v>0</v>
      </c>
      <c r="E102" s="52">
        <f>$B20*'Deal Model'!F$45</f>
        <v>0</v>
      </c>
      <c r="F102" s="53">
        <f>$B20*'Deal Model'!G$45</f>
        <v>0</v>
      </c>
      <c r="G102" t="s">
        <v>44</v>
      </c>
    </row>
    <row r="103" spans="1:7" ht="15.75" thickBot="1">
      <c r="A103" s="49" t="s">
        <v>145</v>
      </c>
      <c r="B103" s="74">
        <f>SUM(B104:B106)</f>
        <v>0</v>
      </c>
      <c r="C103" s="75">
        <f>SUM(C104:C106)</f>
        <v>0</v>
      </c>
      <c r="D103" s="75">
        <f>SUM(D104:D106)</f>
        <v>0</v>
      </c>
      <c r="E103" s="75">
        <f>SUM(E104:E106)</f>
        <v>0</v>
      </c>
      <c r="F103" s="76">
        <f>SUM(F104:F106)</f>
        <v>0</v>
      </c>
    </row>
    <row r="104" spans="1:7">
      <c r="A104" s="41" t="s">
        <v>31</v>
      </c>
      <c r="B104" s="69">
        <f>$B22*'Deal Model'!C$21</f>
        <v>0</v>
      </c>
      <c r="C104" s="70">
        <f>$B22*'Deal Model'!D$21</f>
        <v>0</v>
      </c>
      <c r="D104" s="70">
        <f>$B22*'Deal Model'!E$21</f>
        <v>0</v>
      </c>
      <c r="E104" s="70">
        <f>$B22*'Deal Model'!F$21</f>
        <v>0</v>
      </c>
      <c r="F104" s="71">
        <f>$B22*'Deal Model'!G$21</f>
        <v>0</v>
      </c>
      <c r="G104" t="s">
        <v>44</v>
      </c>
    </row>
    <row r="105" spans="1:7">
      <c r="A105" s="41" t="s">
        <v>32</v>
      </c>
      <c r="B105" s="72">
        <f>$B23*'Deal Model'!C$33</f>
        <v>0</v>
      </c>
      <c r="C105" s="50">
        <f>$B23*'Deal Model'!D$33</f>
        <v>0</v>
      </c>
      <c r="D105" s="50">
        <f>$B23*'Deal Model'!E$33</f>
        <v>0</v>
      </c>
      <c r="E105" s="50">
        <f>$B23*'Deal Model'!F$33</f>
        <v>0</v>
      </c>
      <c r="F105" s="51">
        <f>$B23*'Deal Model'!G$33</f>
        <v>0</v>
      </c>
      <c r="G105" t="s">
        <v>44</v>
      </c>
    </row>
    <row r="106" spans="1:7" ht="15.75" thickBot="1">
      <c r="A106" s="42" t="s">
        <v>33</v>
      </c>
      <c r="B106" s="73">
        <f>$B24*'Deal Model'!C$45</f>
        <v>0</v>
      </c>
      <c r="C106" s="52">
        <f>$B24*'Deal Model'!D$45</f>
        <v>0</v>
      </c>
      <c r="D106" s="52">
        <f>$B24*'Deal Model'!E$45</f>
        <v>0</v>
      </c>
      <c r="E106" s="52">
        <f>$B24*'Deal Model'!F$45</f>
        <v>0</v>
      </c>
      <c r="F106" s="53">
        <f>$B24*'Deal Model'!G$45</f>
        <v>0</v>
      </c>
      <c r="G106" t="s">
        <v>44</v>
      </c>
    </row>
    <row r="107" spans="1:7" ht="15.75" thickBot="1">
      <c r="A107" s="49" t="s">
        <v>146</v>
      </c>
      <c r="B107" s="74">
        <f>SUM(B108:B110)</f>
        <v>0</v>
      </c>
      <c r="C107" s="75">
        <f>SUM(C108:C110)</f>
        <v>0</v>
      </c>
      <c r="D107" s="75">
        <f>SUM(D108:D110)</f>
        <v>0</v>
      </c>
      <c r="E107" s="75">
        <f>SUM(E108:E110)</f>
        <v>0</v>
      </c>
      <c r="F107" s="76">
        <f>SUM(F108:F110)</f>
        <v>0</v>
      </c>
    </row>
    <row r="108" spans="1:7">
      <c r="A108" s="41" t="s">
        <v>31</v>
      </c>
      <c r="B108" s="69">
        <f>$B26*'Deal Model'!C$21</f>
        <v>0</v>
      </c>
      <c r="C108" s="70">
        <f>$B26*'Deal Model'!D$21</f>
        <v>0</v>
      </c>
      <c r="D108" s="70">
        <f>$B26*'Deal Model'!E$21</f>
        <v>0</v>
      </c>
      <c r="E108" s="70">
        <f>$B26*'Deal Model'!F$21</f>
        <v>0</v>
      </c>
      <c r="F108" s="71">
        <f>$B26*'Deal Model'!G$21</f>
        <v>0</v>
      </c>
      <c r="G108" t="s">
        <v>44</v>
      </c>
    </row>
    <row r="109" spans="1:7">
      <c r="A109" s="41" t="s">
        <v>32</v>
      </c>
      <c r="B109" s="72">
        <f>$B27*'Deal Model'!C$33</f>
        <v>0</v>
      </c>
      <c r="C109" s="50">
        <f>$B27*'Deal Model'!D$33</f>
        <v>0</v>
      </c>
      <c r="D109" s="50">
        <f>$B27*'Deal Model'!E$33</f>
        <v>0</v>
      </c>
      <c r="E109" s="50">
        <f>$B27*'Deal Model'!F$33</f>
        <v>0</v>
      </c>
      <c r="F109" s="51">
        <f>$B27*'Deal Model'!G$33</f>
        <v>0</v>
      </c>
      <c r="G109" t="s">
        <v>44</v>
      </c>
    </row>
    <row r="110" spans="1:7" ht="15.75" thickBot="1">
      <c r="A110" s="42" t="s">
        <v>33</v>
      </c>
      <c r="B110" s="73">
        <f>$B28*'Deal Model'!C$45</f>
        <v>0</v>
      </c>
      <c r="C110" s="52">
        <f>$B28*'Deal Model'!D$45</f>
        <v>0</v>
      </c>
      <c r="D110" s="52">
        <f>$B28*'Deal Model'!E$45</f>
        <v>0</v>
      </c>
      <c r="E110" s="52">
        <f>$B28*'Deal Model'!F$45</f>
        <v>0</v>
      </c>
      <c r="F110" s="53">
        <f>$B28*'Deal Model'!G$45</f>
        <v>0</v>
      </c>
      <c r="G110" t="s">
        <v>44</v>
      </c>
    </row>
    <row r="111" spans="1:7" ht="15.75" thickBot="1">
      <c r="A111" s="49" t="s">
        <v>147</v>
      </c>
      <c r="B111" s="74">
        <f>SUM(B112:B114)</f>
        <v>0</v>
      </c>
      <c r="C111" s="75">
        <f>SUM(C112:C114)</f>
        <v>0</v>
      </c>
      <c r="D111" s="75">
        <f>SUM(D112:D114)</f>
        <v>0</v>
      </c>
      <c r="E111" s="75">
        <f>SUM(E112:E114)</f>
        <v>0</v>
      </c>
      <c r="F111" s="76">
        <f>SUM(F112:F114)</f>
        <v>0</v>
      </c>
    </row>
    <row r="112" spans="1:7">
      <c r="A112" s="41" t="s">
        <v>31</v>
      </c>
      <c r="B112" s="69">
        <f>$B30*'Deal Model'!C$21</f>
        <v>0</v>
      </c>
      <c r="C112" s="70">
        <f>$B30*'Deal Model'!D$21</f>
        <v>0</v>
      </c>
      <c r="D112" s="70">
        <f>$B30*'Deal Model'!E$21</f>
        <v>0</v>
      </c>
      <c r="E112" s="70">
        <f>$B30*'Deal Model'!F$21</f>
        <v>0</v>
      </c>
      <c r="F112" s="71">
        <f>$B30*'Deal Model'!G$21</f>
        <v>0</v>
      </c>
      <c r="G112" t="s">
        <v>44</v>
      </c>
    </row>
    <row r="113" spans="1:7">
      <c r="A113" s="41" t="s">
        <v>32</v>
      </c>
      <c r="B113" s="72">
        <f>$B31*'Deal Model'!C$33</f>
        <v>0</v>
      </c>
      <c r="C113" s="50">
        <f>$B31*'Deal Model'!D$33</f>
        <v>0</v>
      </c>
      <c r="D113" s="50">
        <f>$B31*'Deal Model'!E$33</f>
        <v>0</v>
      </c>
      <c r="E113" s="50">
        <f>$B31*'Deal Model'!F$33</f>
        <v>0</v>
      </c>
      <c r="F113" s="51">
        <f>$B31*'Deal Model'!G$33</f>
        <v>0</v>
      </c>
      <c r="G113" t="s">
        <v>44</v>
      </c>
    </row>
    <row r="114" spans="1:7" ht="15.75" thickBot="1">
      <c r="A114" s="42" t="s">
        <v>33</v>
      </c>
      <c r="B114" s="73">
        <f>$B32*'Deal Model'!C$45</f>
        <v>0</v>
      </c>
      <c r="C114" s="52">
        <f>$B32*'Deal Model'!D$45</f>
        <v>0</v>
      </c>
      <c r="D114" s="52">
        <f>$B32*'Deal Model'!E$45</f>
        <v>0</v>
      </c>
      <c r="E114" s="52">
        <f>$B32*'Deal Model'!F$45</f>
        <v>0</v>
      </c>
      <c r="F114" s="53">
        <f>$B32*'Deal Model'!G$45</f>
        <v>0</v>
      </c>
      <c r="G114" t="s">
        <v>44</v>
      </c>
    </row>
    <row r="115" spans="1:7" ht="15.75" thickBot="1">
      <c r="A115" s="77" t="s">
        <v>43</v>
      </c>
      <c r="B115" s="78">
        <f>B111+B107+B103+B99+B95</f>
        <v>0</v>
      </c>
      <c r="C115" s="79">
        <f t="shared" ref="C115:F115" si="34">C111+C107+C103+C99+C95</f>
        <v>0</v>
      </c>
      <c r="D115" s="79">
        <f t="shared" si="34"/>
        <v>0</v>
      </c>
      <c r="E115" s="79">
        <f t="shared" si="34"/>
        <v>0</v>
      </c>
      <c r="F115" s="80">
        <f t="shared" si="34"/>
        <v>0</v>
      </c>
    </row>
    <row r="116" spans="1:7" ht="15.75" thickBot="1"/>
    <row r="117" spans="1:7">
      <c r="A117" s="206" t="s">
        <v>30</v>
      </c>
      <c r="B117" s="208" t="s">
        <v>48</v>
      </c>
      <c r="C117" s="209"/>
      <c r="D117" s="209"/>
      <c r="E117" s="209"/>
      <c r="F117" s="210"/>
    </row>
    <row r="118" spans="1:7" ht="15.75" thickBot="1">
      <c r="A118" s="207"/>
      <c r="B118" s="43">
        <f>Introduction!$B$11</f>
        <v>2014</v>
      </c>
      <c r="C118" s="44">
        <f>B118+1</f>
        <v>2015</v>
      </c>
      <c r="D118" s="44">
        <f>C118+1</f>
        <v>2016</v>
      </c>
      <c r="E118" s="44">
        <f>D118+1</f>
        <v>2017</v>
      </c>
      <c r="F118" s="45">
        <f>E118+1</f>
        <v>2018</v>
      </c>
    </row>
    <row r="119" spans="1:7" ht="15.75" thickBot="1">
      <c r="A119" s="49" t="s">
        <v>143</v>
      </c>
      <c r="B119" s="74">
        <f>SUM(B120:B122)</f>
        <v>0</v>
      </c>
      <c r="C119" s="75">
        <f>SUM(C120:C122)</f>
        <v>0</v>
      </c>
      <c r="D119" s="75">
        <f>SUM(D120:D122)</f>
        <v>0</v>
      </c>
      <c r="E119" s="75">
        <f>SUM(E120:E122)</f>
        <v>0</v>
      </c>
      <c r="F119" s="76">
        <f>SUM(F120:F122)</f>
        <v>0</v>
      </c>
    </row>
    <row r="120" spans="1:7">
      <c r="A120" s="41" t="s">
        <v>31</v>
      </c>
      <c r="B120" s="99"/>
      <c r="C120" s="70">
        <f>$C14*'Deal Model'!C$21</f>
        <v>0</v>
      </c>
      <c r="D120" s="70">
        <f>$C14*'Deal Model'!D$21</f>
        <v>0</v>
      </c>
      <c r="E120" s="70">
        <f>$C14*'Deal Model'!E$21</f>
        <v>0</v>
      </c>
      <c r="F120" s="71">
        <f>$C14*'Deal Model'!F$21</f>
        <v>0</v>
      </c>
      <c r="G120" t="s">
        <v>44</v>
      </c>
    </row>
    <row r="121" spans="1:7">
      <c r="A121" s="41" t="s">
        <v>32</v>
      </c>
      <c r="B121" s="100"/>
      <c r="C121" s="50">
        <f>$C15*'Deal Model'!C$33</f>
        <v>0</v>
      </c>
      <c r="D121" s="50">
        <f>$C15*'Deal Model'!D$33</f>
        <v>0</v>
      </c>
      <c r="E121" s="50">
        <f>$C15*'Deal Model'!E$33</f>
        <v>0</v>
      </c>
      <c r="F121" s="51">
        <f>$C15*'Deal Model'!F$33</f>
        <v>0</v>
      </c>
      <c r="G121" t="s">
        <v>44</v>
      </c>
    </row>
    <row r="122" spans="1:7" ht="15.75" thickBot="1">
      <c r="A122" s="42" t="s">
        <v>33</v>
      </c>
      <c r="B122" s="101"/>
      <c r="C122" s="52">
        <f>$C16*'Deal Model'!C$45</f>
        <v>0</v>
      </c>
      <c r="D122" s="52">
        <f>$C16*'Deal Model'!D$45</f>
        <v>0</v>
      </c>
      <c r="E122" s="52">
        <f>$C16*'Deal Model'!E$45</f>
        <v>0</v>
      </c>
      <c r="F122" s="53">
        <f>$C16*'Deal Model'!F$45</f>
        <v>0</v>
      </c>
      <c r="G122" t="s">
        <v>44</v>
      </c>
    </row>
    <row r="123" spans="1:7" ht="15.75" thickBot="1">
      <c r="A123" s="49" t="s">
        <v>144</v>
      </c>
      <c r="B123" s="85">
        <f>SUM(B124:B126)</f>
        <v>0</v>
      </c>
      <c r="C123" s="86">
        <f>SUM(C124:C126)</f>
        <v>0</v>
      </c>
      <c r="D123" s="86">
        <f>SUM(D124:D126)</f>
        <v>0</v>
      </c>
      <c r="E123" s="86">
        <f>SUM(E124:E126)</f>
        <v>0</v>
      </c>
      <c r="F123" s="87">
        <f>SUM(F124:F126)</f>
        <v>0</v>
      </c>
    </row>
    <row r="124" spans="1:7">
      <c r="A124" s="41" t="s">
        <v>31</v>
      </c>
      <c r="B124" s="99"/>
      <c r="C124" s="70">
        <f>$C18*'Deal Model'!C$21</f>
        <v>0</v>
      </c>
      <c r="D124" s="70">
        <f>$C18*'Deal Model'!D$21</f>
        <v>0</v>
      </c>
      <c r="E124" s="70">
        <f>$C18*'Deal Model'!E$21</f>
        <v>0</v>
      </c>
      <c r="F124" s="71">
        <f>$C18*'Deal Model'!F$21</f>
        <v>0</v>
      </c>
      <c r="G124" t="s">
        <v>44</v>
      </c>
    </row>
    <row r="125" spans="1:7">
      <c r="A125" s="41" t="s">
        <v>32</v>
      </c>
      <c r="B125" s="100"/>
      <c r="C125" s="50">
        <f>$C19*'Deal Model'!C$33</f>
        <v>0</v>
      </c>
      <c r="D125" s="50">
        <f>$C19*'Deal Model'!D$33</f>
        <v>0</v>
      </c>
      <c r="E125" s="50">
        <f>$C19*'Deal Model'!E$33</f>
        <v>0</v>
      </c>
      <c r="F125" s="51">
        <f>$C19*'Deal Model'!F$33</f>
        <v>0</v>
      </c>
      <c r="G125" t="s">
        <v>44</v>
      </c>
    </row>
    <row r="126" spans="1:7" ht="15.75" thickBot="1">
      <c r="A126" s="42" t="s">
        <v>33</v>
      </c>
      <c r="B126" s="101"/>
      <c r="C126" s="52">
        <f>$C20*'Deal Model'!C$45</f>
        <v>0</v>
      </c>
      <c r="D126" s="52">
        <f>$C20*'Deal Model'!D$45</f>
        <v>0</v>
      </c>
      <c r="E126" s="52">
        <f>$C20*'Deal Model'!E$45</f>
        <v>0</v>
      </c>
      <c r="F126" s="53">
        <f>$C20*'Deal Model'!F$45</f>
        <v>0</v>
      </c>
      <c r="G126" t="s">
        <v>44</v>
      </c>
    </row>
    <row r="127" spans="1:7" ht="15.75" thickBot="1">
      <c r="A127" s="49" t="s">
        <v>145</v>
      </c>
      <c r="B127" s="74">
        <f>SUM(B128:B130)</f>
        <v>0</v>
      </c>
      <c r="C127" s="75">
        <f>SUM(C128:C130)</f>
        <v>0</v>
      </c>
      <c r="D127" s="75">
        <f>SUM(D128:D130)</f>
        <v>0</v>
      </c>
      <c r="E127" s="75">
        <f>SUM(E128:E130)</f>
        <v>0</v>
      </c>
      <c r="F127" s="76">
        <f>SUM(F128:F130)</f>
        <v>0</v>
      </c>
    </row>
    <row r="128" spans="1:7">
      <c r="A128" s="41" t="s">
        <v>31</v>
      </c>
      <c r="B128" s="99"/>
      <c r="C128" s="70">
        <f>$C22*'Deal Model'!C$21</f>
        <v>0</v>
      </c>
      <c r="D128" s="70">
        <f>$C22*'Deal Model'!D$21</f>
        <v>0</v>
      </c>
      <c r="E128" s="70">
        <f>$C22*'Deal Model'!E$21</f>
        <v>0</v>
      </c>
      <c r="F128" s="71">
        <f>$C22*'Deal Model'!F$21</f>
        <v>0</v>
      </c>
      <c r="G128" t="s">
        <v>44</v>
      </c>
    </row>
    <row r="129" spans="1:7">
      <c r="A129" s="41" t="s">
        <v>32</v>
      </c>
      <c r="B129" s="100"/>
      <c r="C129" s="50">
        <f>$C23*'Deal Model'!C$33</f>
        <v>0</v>
      </c>
      <c r="D129" s="50">
        <f>$C23*'Deal Model'!D$33</f>
        <v>0</v>
      </c>
      <c r="E129" s="50">
        <f>$C23*'Deal Model'!E$33</f>
        <v>0</v>
      </c>
      <c r="F129" s="51">
        <f>$C23*'Deal Model'!F$33</f>
        <v>0</v>
      </c>
      <c r="G129" t="s">
        <v>44</v>
      </c>
    </row>
    <row r="130" spans="1:7" ht="15.75" thickBot="1">
      <c r="A130" s="42" t="s">
        <v>33</v>
      </c>
      <c r="B130" s="101"/>
      <c r="C130" s="52">
        <f>$C24*'Deal Model'!C$45</f>
        <v>0</v>
      </c>
      <c r="D130" s="52">
        <f>$C24*'Deal Model'!D$45</f>
        <v>0</v>
      </c>
      <c r="E130" s="52">
        <f>$C24*'Deal Model'!E$45</f>
        <v>0</v>
      </c>
      <c r="F130" s="53">
        <f>$C24*'Deal Model'!F$45</f>
        <v>0</v>
      </c>
      <c r="G130" t="s">
        <v>44</v>
      </c>
    </row>
    <row r="131" spans="1:7" ht="15.75" thickBot="1">
      <c r="A131" s="49" t="s">
        <v>146</v>
      </c>
      <c r="B131" s="74">
        <f>SUM(B132:B134)</f>
        <v>0</v>
      </c>
      <c r="C131" s="75">
        <f>SUM(C132:C134)</f>
        <v>0</v>
      </c>
      <c r="D131" s="75">
        <f>SUM(D132:D134)</f>
        <v>0</v>
      </c>
      <c r="E131" s="75">
        <f>SUM(E132:E134)</f>
        <v>0</v>
      </c>
      <c r="F131" s="76">
        <f>SUM(F132:F134)</f>
        <v>0</v>
      </c>
    </row>
    <row r="132" spans="1:7">
      <c r="A132" s="41" t="s">
        <v>31</v>
      </c>
      <c r="B132" s="99"/>
      <c r="C132" s="70">
        <f>$C26*'Deal Model'!C$21</f>
        <v>0</v>
      </c>
      <c r="D132" s="70">
        <f>$C26*'Deal Model'!D$21</f>
        <v>0</v>
      </c>
      <c r="E132" s="70">
        <f>$C26*'Deal Model'!E$21</f>
        <v>0</v>
      </c>
      <c r="F132" s="71">
        <f>$C26*'Deal Model'!F$21</f>
        <v>0</v>
      </c>
      <c r="G132" t="s">
        <v>44</v>
      </c>
    </row>
    <row r="133" spans="1:7">
      <c r="A133" s="41" t="s">
        <v>32</v>
      </c>
      <c r="B133" s="100"/>
      <c r="C133" s="50">
        <f>$C27*'Deal Model'!C$33</f>
        <v>0</v>
      </c>
      <c r="D133" s="50">
        <f>$C27*'Deal Model'!D$33</f>
        <v>0</v>
      </c>
      <c r="E133" s="50">
        <f>$C27*'Deal Model'!E$33</f>
        <v>0</v>
      </c>
      <c r="F133" s="51">
        <f>$C27*'Deal Model'!F$33</f>
        <v>0</v>
      </c>
      <c r="G133" t="s">
        <v>44</v>
      </c>
    </row>
    <row r="134" spans="1:7" ht="15.75" thickBot="1">
      <c r="A134" s="42" t="s">
        <v>33</v>
      </c>
      <c r="B134" s="101"/>
      <c r="C134" s="52">
        <f>$C28*'Deal Model'!C$45</f>
        <v>0</v>
      </c>
      <c r="D134" s="52">
        <f>$C28*'Deal Model'!D$45</f>
        <v>0</v>
      </c>
      <c r="E134" s="52">
        <f>$C28*'Deal Model'!E$45</f>
        <v>0</v>
      </c>
      <c r="F134" s="53">
        <f>$C28*'Deal Model'!F$45</f>
        <v>0</v>
      </c>
      <c r="G134" t="s">
        <v>44</v>
      </c>
    </row>
    <row r="135" spans="1:7" ht="15.75" thickBot="1">
      <c r="A135" s="49" t="s">
        <v>147</v>
      </c>
      <c r="B135" s="74">
        <f>SUM(B136:B138)</f>
        <v>0</v>
      </c>
      <c r="C135" s="75">
        <f>SUM(C136:C138)</f>
        <v>0</v>
      </c>
      <c r="D135" s="75">
        <f>SUM(D136:D138)</f>
        <v>0</v>
      </c>
      <c r="E135" s="75">
        <f>SUM(E136:E138)</f>
        <v>0</v>
      </c>
      <c r="F135" s="76">
        <f>SUM(F136:F138)</f>
        <v>0</v>
      </c>
    </row>
    <row r="136" spans="1:7">
      <c r="A136" s="41" t="s">
        <v>31</v>
      </c>
      <c r="B136" s="99"/>
      <c r="C136" s="70">
        <f>$C30*'Deal Model'!C$21</f>
        <v>0</v>
      </c>
      <c r="D136" s="70">
        <f>$C30*'Deal Model'!D$21</f>
        <v>0</v>
      </c>
      <c r="E136" s="70">
        <f>$C30*'Deal Model'!E$21</f>
        <v>0</v>
      </c>
      <c r="F136" s="71">
        <f>$C30*'Deal Model'!F$21</f>
        <v>0</v>
      </c>
      <c r="G136" t="s">
        <v>44</v>
      </c>
    </row>
    <row r="137" spans="1:7">
      <c r="A137" s="41" t="s">
        <v>32</v>
      </c>
      <c r="B137" s="100"/>
      <c r="C137" s="50">
        <f>$C31*'Deal Model'!C$33</f>
        <v>0</v>
      </c>
      <c r="D137" s="50">
        <f>$C31*'Deal Model'!D$33</f>
        <v>0</v>
      </c>
      <c r="E137" s="50">
        <f>$C31*'Deal Model'!E$33</f>
        <v>0</v>
      </c>
      <c r="F137" s="51">
        <f>$C31*'Deal Model'!F$33</f>
        <v>0</v>
      </c>
      <c r="G137" t="s">
        <v>44</v>
      </c>
    </row>
    <row r="138" spans="1:7" ht="15.75" thickBot="1">
      <c r="A138" s="42" t="s">
        <v>33</v>
      </c>
      <c r="B138" s="101"/>
      <c r="C138" s="52">
        <f>$C32*'Deal Model'!C$45</f>
        <v>0</v>
      </c>
      <c r="D138" s="52">
        <f>$C32*'Deal Model'!D$45</f>
        <v>0</v>
      </c>
      <c r="E138" s="52">
        <f>$C32*'Deal Model'!E$45</f>
        <v>0</v>
      </c>
      <c r="F138" s="53">
        <f>$C32*'Deal Model'!F$45</f>
        <v>0</v>
      </c>
      <c r="G138" t="s">
        <v>44</v>
      </c>
    </row>
    <row r="139" spans="1:7" ht="15.75" thickBot="1">
      <c r="A139" s="77" t="s">
        <v>43</v>
      </c>
      <c r="B139" s="78">
        <f>B135+B131+B127+B123+B119</f>
        <v>0</v>
      </c>
      <c r="C139" s="79">
        <f t="shared" ref="C139:F139" si="35">C135+C131+C127+C123+C119</f>
        <v>0</v>
      </c>
      <c r="D139" s="79">
        <f t="shared" si="35"/>
        <v>0</v>
      </c>
      <c r="E139" s="79">
        <f t="shared" si="35"/>
        <v>0</v>
      </c>
      <c r="F139" s="80">
        <f t="shared" si="35"/>
        <v>0</v>
      </c>
    </row>
    <row r="140" spans="1:7" ht="15.75" thickBot="1"/>
    <row r="141" spans="1:7">
      <c r="A141" s="206" t="s">
        <v>30</v>
      </c>
      <c r="B141" s="208" t="s">
        <v>49</v>
      </c>
      <c r="C141" s="209"/>
      <c r="D141" s="209"/>
      <c r="E141" s="209"/>
      <c r="F141" s="210"/>
    </row>
    <row r="142" spans="1:7" ht="15.75" thickBot="1">
      <c r="A142" s="207"/>
      <c r="B142" s="43">
        <f>Introduction!$B$11</f>
        <v>2014</v>
      </c>
      <c r="C142" s="44">
        <f>B142+1</f>
        <v>2015</v>
      </c>
      <c r="D142" s="44">
        <f>C142+1</f>
        <v>2016</v>
      </c>
      <c r="E142" s="44">
        <f>D142+1</f>
        <v>2017</v>
      </c>
      <c r="F142" s="45">
        <f>E142+1</f>
        <v>2018</v>
      </c>
    </row>
    <row r="143" spans="1:7" ht="15.75" thickBot="1">
      <c r="A143" s="49" t="s">
        <v>143</v>
      </c>
      <c r="B143" s="74">
        <f>SUM(B144:B146)</f>
        <v>0</v>
      </c>
      <c r="C143" s="75">
        <f>SUM(C144:C146)</f>
        <v>0</v>
      </c>
      <c r="D143" s="75">
        <f>SUM(D144:D146)</f>
        <v>0</v>
      </c>
      <c r="E143" s="75">
        <f>SUM(E144:E146)</f>
        <v>0</v>
      </c>
      <c r="F143" s="76">
        <f>SUM(F144:F146)</f>
        <v>0</v>
      </c>
    </row>
    <row r="144" spans="1:7">
      <c r="A144" s="41" t="s">
        <v>31</v>
      </c>
      <c r="B144" s="99"/>
      <c r="C144" s="102"/>
      <c r="D144" s="70">
        <f>$D14*'Deal Model'!C$21</f>
        <v>0</v>
      </c>
      <c r="E144" s="70">
        <f>$D14*'Deal Model'!D$21</f>
        <v>0</v>
      </c>
      <c r="F144" s="71">
        <f>$D14*'Deal Model'!E$21</f>
        <v>0</v>
      </c>
      <c r="G144" t="s">
        <v>44</v>
      </c>
    </row>
    <row r="145" spans="1:7">
      <c r="A145" s="41" t="s">
        <v>32</v>
      </c>
      <c r="B145" s="100"/>
      <c r="C145" s="103"/>
      <c r="D145" s="50">
        <f>$D15*'Deal Model'!C$33</f>
        <v>0</v>
      </c>
      <c r="E145" s="50">
        <f>$D15*'Deal Model'!D$33</f>
        <v>0</v>
      </c>
      <c r="F145" s="51">
        <f>$D15*'Deal Model'!E$33</f>
        <v>0</v>
      </c>
      <c r="G145" t="s">
        <v>44</v>
      </c>
    </row>
    <row r="146" spans="1:7" ht="15.75" thickBot="1">
      <c r="A146" s="42" t="s">
        <v>33</v>
      </c>
      <c r="B146" s="101"/>
      <c r="C146" s="104"/>
      <c r="D146" s="52">
        <f>$D16*'Deal Model'!C$45</f>
        <v>0</v>
      </c>
      <c r="E146" s="52">
        <f>$D16*'Deal Model'!D$45</f>
        <v>0</v>
      </c>
      <c r="F146" s="53">
        <f>$D16*'Deal Model'!E$45</f>
        <v>0</v>
      </c>
      <c r="G146" t="s">
        <v>44</v>
      </c>
    </row>
    <row r="147" spans="1:7" ht="15.75" thickBot="1">
      <c r="A147" s="49" t="s">
        <v>144</v>
      </c>
      <c r="B147" s="85">
        <f>SUM(B148:B150)</f>
        <v>0</v>
      </c>
      <c r="C147" s="86">
        <f>SUM(C148:C150)</f>
        <v>0</v>
      </c>
      <c r="D147" s="86">
        <f>SUM(D148:D150)</f>
        <v>0</v>
      </c>
      <c r="E147" s="86">
        <f>SUM(E148:E150)</f>
        <v>0</v>
      </c>
      <c r="F147" s="87">
        <f>SUM(F148:F150)</f>
        <v>0</v>
      </c>
    </row>
    <row r="148" spans="1:7">
      <c r="A148" s="41" t="s">
        <v>31</v>
      </c>
      <c r="B148" s="99"/>
      <c r="C148" s="102"/>
      <c r="D148" s="70">
        <f>$D18*'Deal Model'!C$21</f>
        <v>0</v>
      </c>
      <c r="E148" s="70">
        <f>$D18*'Deal Model'!D$21</f>
        <v>0</v>
      </c>
      <c r="F148" s="71">
        <f>$D18*'Deal Model'!E$21</f>
        <v>0</v>
      </c>
      <c r="G148" t="s">
        <v>44</v>
      </c>
    </row>
    <row r="149" spans="1:7">
      <c r="A149" s="41" t="s">
        <v>32</v>
      </c>
      <c r="B149" s="100"/>
      <c r="C149" s="103"/>
      <c r="D149" s="50">
        <f>$D19*'Deal Model'!C$33</f>
        <v>0</v>
      </c>
      <c r="E149" s="50">
        <f>$D19*'Deal Model'!D$33</f>
        <v>0</v>
      </c>
      <c r="F149" s="51">
        <f>$D19*'Deal Model'!E$33</f>
        <v>0</v>
      </c>
      <c r="G149" t="s">
        <v>44</v>
      </c>
    </row>
    <row r="150" spans="1:7" ht="15.75" thickBot="1">
      <c r="A150" s="42" t="s">
        <v>33</v>
      </c>
      <c r="B150" s="101"/>
      <c r="C150" s="104"/>
      <c r="D150" s="52">
        <f>$D20*'Deal Model'!C$45</f>
        <v>0</v>
      </c>
      <c r="E150" s="52">
        <f>$D20*'Deal Model'!D$45</f>
        <v>0</v>
      </c>
      <c r="F150" s="53">
        <f>$D20*'Deal Model'!E$45</f>
        <v>0</v>
      </c>
      <c r="G150" t="s">
        <v>44</v>
      </c>
    </row>
    <row r="151" spans="1:7" ht="15.75" thickBot="1">
      <c r="A151" s="49" t="s">
        <v>145</v>
      </c>
      <c r="B151" s="74">
        <f>SUM(B152:B154)</f>
        <v>0</v>
      </c>
      <c r="C151" s="75">
        <f>SUM(C152:C154)</f>
        <v>0</v>
      </c>
      <c r="D151" s="75">
        <f>SUM(D152:D154)</f>
        <v>0</v>
      </c>
      <c r="E151" s="75">
        <f>SUM(E152:E154)</f>
        <v>0</v>
      </c>
      <c r="F151" s="76">
        <f>SUM(F152:F154)</f>
        <v>0</v>
      </c>
    </row>
    <row r="152" spans="1:7">
      <c r="A152" s="41" t="s">
        <v>31</v>
      </c>
      <c r="B152" s="99"/>
      <c r="C152" s="102"/>
      <c r="D152" s="70">
        <f>$D22*'Deal Model'!C$21</f>
        <v>0</v>
      </c>
      <c r="E152" s="70">
        <f>$D22*'Deal Model'!D$21</f>
        <v>0</v>
      </c>
      <c r="F152" s="71">
        <f>$D22*'Deal Model'!E$21</f>
        <v>0</v>
      </c>
      <c r="G152" t="s">
        <v>44</v>
      </c>
    </row>
    <row r="153" spans="1:7">
      <c r="A153" s="41" t="s">
        <v>32</v>
      </c>
      <c r="B153" s="100"/>
      <c r="C153" s="103"/>
      <c r="D153" s="50">
        <f>$D23*'Deal Model'!C$33</f>
        <v>0</v>
      </c>
      <c r="E153" s="50">
        <f>$D23*'Deal Model'!D$33</f>
        <v>0</v>
      </c>
      <c r="F153" s="51">
        <f>$D23*'Deal Model'!E$33</f>
        <v>0</v>
      </c>
      <c r="G153" t="s">
        <v>44</v>
      </c>
    </row>
    <row r="154" spans="1:7" ht="15.75" thickBot="1">
      <c r="A154" s="42" t="s">
        <v>33</v>
      </c>
      <c r="B154" s="101"/>
      <c r="C154" s="104"/>
      <c r="D154" s="52">
        <f>$D24*'Deal Model'!C$45</f>
        <v>0</v>
      </c>
      <c r="E154" s="52">
        <f>$D24*'Deal Model'!D$45</f>
        <v>0</v>
      </c>
      <c r="F154" s="53">
        <f>$D24*'Deal Model'!E$45</f>
        <v>0</v>
      </c>
      <c r="G154" t="s">
        <v>44</v>
      </c>
    </row>
    <row r="155" spans="1:7" ht="15.75" thickBot="1">
      <c r="A155" s="49" t="s">
        <v>146</v>
      </c>
      <c r="B155" s="74">
        <f>SUM(B156:B158)</f>
        <v>0</v>
      </c>
      <c r="C155" s="75">
        <f>SUM(C156:C158)</f>
        <v>0</v>
      </c>
      <c r="D155" s="75">
        <f>SUM(D156:D158)</f>
        <v>0</v>
      </c>
      <c r="E155" s="75">
        <f>SUM(E156:E158)</f>
        <v>0</v>
      </c>
      <c r="F155" s="76">
        <f>SUM(F156:F158)</f>
        <v>0</v>
      </c>
    </row>
    <row r="156" spans="1:7">
      <c r="A156" s="41" t="s">
        <v>31</v>
      </c>
      <c r="B156" s="99"/>
      <c r="C156" s="102"/>
      <c r="D156" s="70">
        <f>$D26*'Deal Model'!C$21</f>
        <v>0</v>
      </c>
      <c r="E156" s="70">
        <f>$D26*'Deal Model'!D$21</f>
        <v>0</v>
      </c>
      <c r="F156" s="71">
        <f>$D26*'Deal Model'!E$21</f>
        <v>0</v>
      </c>
      <c r="G156" t="s">
        <v>44</v>
      </c>
    </row>
    <row r="157" spans="1:7">
      <c r="A157" s="41" t="s">
        <v>32</v>
      </c>
      <c r="B157" s="100"/>
      <c r="C157" s="103"/>
      <c r="D157" s="50">
        <f>$D27*'Deal Model'!C$33</f>
        <v>0</v>
      </c>
      <c r="E157" s="50">
        <f>$D27*'Deal Model'!D$33</f>
        <v>0</v>
      </c>
      <c r="F157" s="51">
        <f>$D27*'Deal Model'!E$33</f>
        <v>0</v>
      </c>
      <c r="G157" t="s">
        <v>44</v>
      </c>
    </row>
    <row r="158" spans="1:7" ht="15.75" thickBot="1">
      <c r="A158" s="42" t="s">
        <v>33</v>
      </c>
      <c r="B158" s="101"/>
      <c r="C158" s="104"/>
      <c r="D158" s="52">
        <f>$D28*'Deal Model'!C$45</f>
        <v>0</v>
      </c>
      <c r="E158" s="52">
        <f>$D28*'Deal Model'!D$45</f>
        <v>0</v>
      </c>
      <c r="F158" s="53">
        <f>$D28*'Deal Model'!E$45</f>
        <v>0</v>
      </c>
      <c r="G158" t="s">
        <v>44</v>
      </c>
    </row>
    <row r="159" spans="1:7" ht="15.75" thickBot="1">
      <c r="A159" s="49" t="s">
        <v>147</v>
      </c>
      <c r="B159" s="74">
        <f>SUM(B160:B162)</f>
        <v>0</v>
      </c>
      <c r="C159" s="75">
        <f>SUM(C160:C162)</f>
        <v>0</v>
      </c>
      <c r="D159" s="75">
        <f>SUM(D160:D162)</f>
        <v>0</v>
      </c>
      <c r="E159" s="75">
        <f>SUM(E160:E162)</f>
        <v>0</v>
      </c>
      <c r="F159" s="76">
        <f>SUM(F160:F162)</f>
        <v>0</v>
      </c>
    </row>
    <row r="160" spans="1:7">
      <c r="A160" s="41" t="s">
        <v>31</v>
      </c>
      <c r="B160" s="99"/>
      <c r="C160" s="102"/>
      <c r="D160" s="70">
        <f>$D30*'Deal Model'!C$21</f>
        <v>0</v>
      </c>
      <c r="E160" s="70">
        <f>$D30*'Deal Model'!D$21</f>
        <v>0</v>
      </c>
      <c r="F160" s="71">
        <f>$D30*'Deal Model'!E$21</f>
        <v>0</v>
      </c>
      <c r="G160" t="s">
        <v>44</v>
      </c>
    </row>
    <row r="161" spans="1:7">
      <c r="A161" s="41" t="s">
        <v>32</v>
      </c>
      <c r="B161" s="100"/>
      <c r="C161" s="103"/>
      <c r="D161" s="50">
        <f>$D31*'Deal Model'!C$33</f>
        <v>0</v>
      </c>
      <c r="E161" s="50">
        <f>$D31*'Deal Model'!D$33</f>
        <v>0</v>
      </c>
      <c r="F161" s="51">
        <f>$D31*'Deal Model'!E$33</f>
        <v>0</v>
      </c>
      <c r="G161" t="s">
        <v>44</v>
      </c>
    </row>
    <row r="162" spans="1:7" ht="15.75" thickBot="1">
      <c r="A162" s="42" t="s">
        <v>33</v>
      </c>
      <c r="B162" s="101"/>
      <c r="C162" s="104"/>
      <c r="D162" s="52">
        <f>$D32*'Deal Model'!C$45</f>
        <v>0</v>
      </c>
      <c r="E162" s="52">
        <f>$D32*'Deal Model'!D$45</f>
        <v>0</v>
      </c>
      <c r="F162" s="53">
        <f>$D32*'Deal Model'!E$45</f>
        <v>0</v>
      </c>
      <c r="G162" t="s">
        <v>44</v>
      </c>
    </row>
    <row r="163" spans="1:7" ht="15.75" thickBot="1">
      <c r="A163" s="77" t="s">
        <v>43</v>
      </c>
      <c r="B163" s="78">
        <f>B159+B155+B151+B147+B143</f>
        <v>0</v>
      </c>
      <c r="C163" s="79">
        <f t="shared" ref="C163:F163" si="36">C159+C155+C151+C147+C143</f>
        <v>0</v>
      </c>
      <c r="D163" s="79">
        <f t="shared" si="36"/>
        <v>0</v>
      </c>
      <c r="E163" s="79">
        <f t="shared" si="36"/>
        <v>0</v>
      </c>
      <c r="F163" s="80">
        <f t="shared" si="36"/>
        <v>0</v>
      </c>
    </row>
    <row r="164" spans="1:7" ht="15.75" thickBot="1"/>
    <row r="165" spans="1:7">
      <c r="A165" s="206" t="s">
        <v>30</v>
      </c>
      <c r="B165" s="208" t="s">
        <v>50</v>
      </c>
      <c r="C165" s="209"/>
      <c r="D165" s="209"/>
      <c r="E165" s="209"/>
      <c r="F165" s="210"/>
    </row>
    <row r="166" spans="1:7" ht="15.75" thickBot="1">
      <c r="A166" s="207"/>
      <c r="B166" s="43">
        <f>Introduction!$B$11</f>
        <v>2014</v>
      </c>
      <c r="C166" s="44">
        <f>B166+1</f>
        <v>2015</v>
      </c>
      <c r="D166" s="44">
        <f>C166+1</f>
        <v>2016</v>
      </c>
      <c r="E166" s="44">
        <f>D166+1</f>
        <v>2017</v>
      </c>
      <c r="F166" s="45">
        <f>E166+1</f>
        <v>2018</v>
      </c>
    </row>
    <row r="167" spans="1:7" ht="15.75" thickBot="1">
      <c r="A167" s="49" t="s">
        <v>143</v>
      </c>
      <c r="B167" s="74">
        <f>SUM(B168:B170)</f>
        <v>0</v>
      </c>
      <c r="C167" s="75">
        <f>SUM(C168:C170)</f>
        <v>0</v>
      </c>
      <c r="D167" s="75">
        <f>SUM(D168:D170)</f>
        <v>0</v>
      </c>
      <c r="E167" s="75">
        <f>SUM(E168:E170)</f>
        <v>0</v>
      </c>
      <c r="F167" s="76">
        <f>SUM(F168:F170)</f>
        <v>0</v>
      </c>
    </row>
    <row r="168" spans="1:7">
      <c r="A168" s="41" t="s">
        <v>31</v>
      </c>
      <c r="B168" s="105"/>
      <c r="C168" s="102"/>
      <c r="D168" s="102"/>
      <c r="E168" s="70">
        <f>$E14*'Deal Model'!C$21</f>
        <v>0</v>
      </c>
      <c r="F168" s="71">
        <f>$E14*'Deal Model'!D$21</f>
        <v>0</v>
      </c>
      <c r="G168" t="s">
        <v>44</v>
      </c>
    </row>
    <row r="169" spans="1:7">
      <c r="A169" s="41" t="s">
        <v>32</v>
      </c>
      <c r="B169" s="106"/>
      <c r="C169" s="103"/>
      <c r="D169" s="103"/>
      <c r="E169" s="50">
        <f>$E15*'Deal Model'!C$33</f>
        <v>0</v>
      </c>
      <c r="F169" s="51">
        <f>$E15*'Deal Model'!D$33</f>
        <v>0</v>
      </c>
      <c r="G169" t="s">
        <v>44</v>
      </c>
    </row>
    <row r="170" spans="1:7" ht="15.75" thickBot="1">
      <c r="A170" s="42" t="s">
        <v>33</v>
      </c>
      <c r="B170" s="107"/>
      <c r="C170" s="104"/>
      <c r="D170" s="104"/>
      <c r="E170" s="52">
        <f>$E16*'Deal Model'!C$45</f>
        <v>0</v>
      </c>
      <c r="F170" s="53">
        <f>$E16*'Deal Model'!D$45</f>
        <v>0</v>
      </c>
      <c r="G170" t="s">
        <v>44</v>
      </c>
    </row>
    <row r="171" spans="1:7" ht="15.75" thickBot="1">
      <c r="A171" s="49" t="s">
        <v>144</v>
      </c>
      <c r="B171" s="85">
        <f>SUM(B172:B174)</f>
        <v>0</v>
      </c>
      <c r="C171" s="86">
        <f>SUM(C172:C174)</f>
        <v>0</v>
      </c>
      <c r="D171" s="86">
        <f>SUM(D172:D174)</f>
        <v>0</v>
      </c>
      <c r="E171" s="86">
        <f>SUM(E172:E174)</f>
        <v>0</v>
      </c>
      <c r="F171" s="87">
        <f>SUM(F172:F174)</f>
        <v>0</v>
      </c>
    </row>
    <row r="172" spans="1:7">
      <c r="A172" s="41" t="s">
        <v>31</v>
      </c>
      <c r="B172" s="105"/>
      <c r="C172" s="102"/>
      <c r="D172" s="102"/>
      <c r="E172" s="70">
        <f>$E18*'Deal Model'!C$21</f>
        <v>0</v>
      </c>
      <c r="F172" s="71">
        <f>$E18*'Deal Model'!D$21</f>
        <v>0</v>
      </c>
      <c r="G172" t="s">
        <v>44</v>
      </c>
    </row>
    <row r="173" spans="1:7">
      <c r="A173" s="41" t="s">
        <v>32</v>
      </c>
      <c r="B173" s="106"/>
      <c r="C173" s="103"/>
      <c r="D173" s="103"/>
      <c r="E173" s="50">
        <f>$E19*'Deal Model'!C$33</f>
        <v>0</v>
      </c>
      <c r="F173" s="51">
        <f>$E19*'Deal Model'!D$33</f>
        <v>0</v>
      </c>
      <c r="G173" t="s">
        <v>44</v>
      </c>
    </row>
    <row r="174" spans="1:7" ht="15.75" thickBot="1">
      <c r="A174" s="42" t="s">
        <v>33</v>
      </c>
      <c r="B174" s="107"/>
      <c r="C174" s="104"/>
      <c r="D174" s="104"/>
      <c r="E174" s="52">
        <f>$E20*'Deal Model'!C$45</f>
        <v>0</v>
      </c>
      <c r="F174" s="53">
        <f>$E20*'Deal Model'!D$45</f>
        <v>0</v>
      </c>
      <c r="G174" t="s">
        <v>44</v>
      </c>
    </row>
    <row r="175" spans="1:7" ht="15.75" thickBot="1">
      <c r="A175" s="49" t="s">
        <v>145</v>
      </c>
      <c r="B175" s="74">
        <f>SUM(B176:B178)</f>
        <v>0</v>
      </c>
      <c r="C175" s="75">
        <f>SUM(C176:C178)</f>
        <v>0</v>
      </c>
      <c r="D175" s="75">
        <f>SUM(D176:D178)</f>
        <v>0</v>
      </c>
      <c r="E175" s="75">
        <f>SUM(E176:E178)</f>
        <v>0</v>
      </c>
      <c r="F175" s="76">
        <f>SUM(F176:F178)</f>
        <v>0</v>
      </c>
    </row>
    <row r="176" spans="1:7">
      <c r="A176" s="41" t="s">
        <v>31</v>
      </c>
      <c r="B176" s="105"/>
      <c r="C176" s="102"/>
      <c r="D176" s="102"/>
      <c r="E176" s="70">
        <f>$E22*'Deal Model'!C$21</f>
        <v>0</v>
      </c>
      <c r="F176" s="71">
        <f>$E22*'Deal Model'!D$21</f>
        <v>0</v>
      </c>
      <c r="G176" t="s">
        <v>44</v>
      </c>
    </row>
    <row r="177" spans="1:7">
      <c r="A177" s="41" t="s">
        <v>32</v>
      </c>
      <c r="B177" s="106"/>
      <c r="C177" s="103"/>
      <c r="D177" s="103"/>
      <c r="E177" s="50">
        <f>$E23*'Deal Model'!C$33</f>
        <v>0</v>
      </c>
      <c r="F177" s="51">
        <f>$E23*'Deal Model'!D$33</f>
        <v>0</v>
      </c>
      <c r="G177" t="s">
        <v>44</v>
      </c>
    </row>
    <row r="178" spans="1:7" ht="15.75" thickBot="1">
      <c r="A178" s="42" t="s">
        <v>33</v>
      </c>
      <c r="B178" s="107"/>
      <c r="C178" s="104"/>
      <c r="D178" s="104"/>
      <c r="E178" s="52">
        <f>$E24*'Deal Model'!C$45</f>
        <v>0</v>
      </c>
      <c r="F178" s="53">
        <f>$E24*'Deal Model'!D$45</f>
        <v>0</v>
      </c>
      <c r="G178" t="s">
        <v>44</v>
      </c>
    </row>
    <row r="179" spans="1:7" ht="15.75" thickBot="1">
      <c r="A179" s="49" t="s">
        <v>146</v>
      </c>
      <c r="B179" s="74">
        <f>SUM(B180:B182)</f>
        <v>0</v>
      </c>
      <c r="C179" s="75">
        <f>SUM(C180:C182)</f>
        <v>0</v>
      </c>
      <c r="D179" s="75">
        <f>SUM(D180:D182)</f>
        <v>0</v>
      </c>
      <c r="E179" s="75">
        <f>SUM(E180:E182)</f>
        <v>0</v>
      </c>
      <c r="F179" s="76">
        <f>SUM(F180:F182)</f>
        <v>0</v>
      </c>
    </row>
    <row r="180" spans="1:7">
      <c r="A180" s="41" t="s">
        <v>31</v>
      </c>
      <c r="B180" s="105"/>
      <c r="C180" s="102"/>
      <c r="D180" s="102"/>
      <c r="E180" s="70">
        <f>$E26*'Deal Model'!C$21</f>
        <v>0</v>
      </c>
      <c r="F180" s="71">
        <f>$E26*'Deal Model'!D$21</f>
        <v>0</v>
      </c>
      <c r="G180" t="s">
        <v>44</v>
      </c>
    </row>
    <row r="181" spans="1:7">
      <c r="A181" s="41" t="s">
        <v>32</v>
      </c>
      <c r="B181" s="106"/>
      <c r="C181" s="103"/>
      <c r="D181" s="103"/>
      <c r="E181" s="50">
        <f>$E27*'Deal Model'!C$33</f>
        <v>0</v>
      </c>
      <c r="F181" s="51">
        <f>$E27*'Deal Model'!D$33</f>
        <v>0</v>
      </c>
      <c r="G181" t="s">
        <v>44</v>
      </c>
    </row>
    <row r="182" spans="1:7" ht="15.75" thickBot="1">
      <c r="A182" s="42" t="s">
        <v>33</v>
      </c>
      <c r="B182" s="107"/>
      <c r="C182" s="104"/>
      <c r="D182" s="104"/>
      <c r="E182" s="52">
        <f>$E28*'Deal Model'!C$45</f>
        <v>0</v>
      </c>
      <c r="F182" s="53">
        <f>$E28*'Deal Model'!D$45</f>
        <v>0</v>
      </c>
      <c r="G182" t="s">
        <v>44</v>
      </c>
    </row>
    <row r="183" spans="1:7" ht="15.75" thickBot="1">
      <c r="A183" s="49" t="s">
        <v>147</v>
      </c>
      <c r="B183" s="74">
        <f>SUM(B184:B186)</f>
        <v>0</v>
      </c>
      <c r="C183" s="75">
        <f>SUM(C184:C186)</f>
        <v>0</v>
      </c>
      <c r="D183" s="75">
        <f>SUM(D184:D186)</f>
        <v>0</v>
      </c>
      <c r="E183" s="75">
        <f>SUM(E184:E186)</f>
        <v>0</v>
      </c>
      <c r="F183" s="76">
        <f>SUM(F184:F186)</f>
        <v>0</v>
      </c>
    </row>
    <row r="184" spans="1:7">
      <c r="A184" s="41" t="s">
        <v>31</v>
      </c>
      <c r="B184" s="105"/>
      <c r="C184" s="102"/>
      <c r="D184" s="102"/>
      <c r="E184" s="70">
        <f>$E30*'Deal Model'!C$21</f>
        <v>0</v>
      </c>
      <c r="F184" s="71">
        <f>$E30*'Deal Model'!D$21</f>
        <v>0</v>
      </c>
      <c r="G184" t="s">
        <v>44</v>
      </c>
    </row>
    <row r="185" spans="1:7">
      <c r="A185" s="41" t="s">
        <v>32</v>
      </c>
      <c r="B185" s="106"/>
      <c r="C185" s="103"/>
      <c r="D185" s="103"/>
      <c r="E185" s="50">
        <f>$E31*'Deal Model'!C$33</f>
        <v>0</v>
      </c>
      <c r="F185" s="51">
        <f>$E31*'Deal Model'!D$33</f>
        <v>0</v>
      </c>
      <c r="G185" t="s">
        <v>44</v>
      </c>
    </row>
    <row r="186" spans="1:7" ht="15.75" thickBot="1">
      <c r="A186" s="42" t="s">
        <v>33</v>
      </c>
      <c r="B186" s="107"/>
      <c r="C186" s="104"/>
      <c r="D186" s="104"/>
      <c r="E186" s="52">
        <f>$E32*'Deal Model'!C$45</f>
        <v>0</v>
      </c>
      <c r="F186" s="53">
        <f>$E32*'Deal Model'!D$45</f>
        <v>0</v>
      </c>
      <c r="G186" t="s">
        <v>44</v>
      </c>
    </row>
    <row r="187" spans="1:7" ht="15.75" thickBot="1">
      <c r="A187" s="77" t="s">
        <v>43</v>
      </c>
      <c r="B187" s="78">
        <f>B183+B179+B175+B171+B167</f>
        <v>0</v>
      </c>
      <c r="C187" s="79">
        <f t="shared" ref="C187:F187" si="37">C183+C179+C175+C171+C167</f>
        <v>0</v>
      </c>
      <c r="D187" s="79">
        <f t="shared" si="37"/>
        <v>0</v>
      </c>
      <c r="E187" s="79">
        <f t="shared" si="37"/>
        <v>0</v>
      </c>
      <c r="F187" s="80">
        <f t="shared" si="37"/>
        <v>0</v>
      </c>
    </row>
    <row r="188" spans="1:7" ht="15.75" thickBot="1"/>
    <row r="189" spans="1:7">
      <c r="A189" s="206" t="s">
        <v>30</v>
      </c>
      <c r="B189" s="208" t="s">
        <v>51</v>
      </c>
      <c r="C189" s="209"/>
      <c r="D189" s="209"/>
      <c r="E189" s="209"/>
      <c r="F189" s="210"/>
    </row>
    <row r="190" spans="1:7" ht="15.75" thickBot="1">
      <c r="A190" s="207"/>
      <c r="B190" s="43">
        <f>Introduction!$B$11</f>
        <v>2014</v>
      </c>
      <c r="C190" s="44">
        <f>B190+1</f>
        <v>2015</v>
      </c>
      <c r="D190" s="44">
        <f>C190+1</f>
        <v>2016</v>
      </c>
      <c r="E190" s="44">
        <f>D190+1</f>
        <v>2017</v>
      </c>
      <c r="F190" s="45">
        <f>E190+1</f>
        <v>2018</v>
      </c>
    </row>
    <row r="191" spans="1:7" ht="15.75" thickBot="1">
      <c r="A191" s="49" t="s">
        <v>143</v>
      </c>
      <c r="B191" s="74">
        <f>SUM(B192:B194)</f>
        <v>0</v>
      </c>
      <c r="C191" s="75">
        <f>SUM(C192:C194)</f>
        <v>0</v>
      </c>
      <c r="D191" s="75">
        <f>SUM(D192:D194)</f>
        <v>0</v>
      </c>
      <c r="E191" s="75">
        <f>SUM(E192:E194)</f>
        <v>0</v>
      </c>
      <c r="F191" s="76">
        <f>SUM(F192:F194)</f>
        <v>0</v>
      </c>
    </row>
    <row r="192" spans="1:7">
      <c r="A192" s="41" t="s">
        <v>31</v>
      </c>
      <c r="B192" s="105"/>
      <c r="C192" s="102"/>
      <c r="D192" s="102"/>
      <c r="E192" s="102"/>
      <c r="F192" s="71">
        <f>$E14*'Deal Model'!C$21</f>
        <v>0</v>
      </c>
      <c r="G192" t="s">
        <v>44</v>
      </c>
    </row>
    <row r="193" spans="1:7">
      <c r="A193" s="41" t="s">
        <v>32</v>
      </c>
      <c r="B193" s="106"/>
      <c r="C193" s="103"/>
      <c r="D193" s="103"/>
      <c r="E193" s="103"/>
      <c r="F193" s="51">
        <f>$E15*'Deal Model'!C$33</f>
        <v>0</v>
      </c>
      <c r="G193" t="s">
        <v>44</v>
      </c>
    </row>
    <row r="194" spans="1:7" ht="15.75" thickBot="1">
      <c r="A194" s="42" t="s">
        <v>33</v>
      </c>
      <c r="B194" s="107"/>
      <c r="C194" s="104"/>
      <c r="D194" s="104"/>
      <c r="E194" s="104"/>
      <c r="F194" s="53">
        <f>$E16*'Deal Model'!C$45</f>
        <v>0</v>
      </c>
      <c r="G194" t="s">
        <v>44</v>
      </c>
    </row>
    <row r="195" spans="1:7" ht="15.75" thickBot="1">
      <c r="A195" s="49" t="s">
        <v>144</v>
      </c>
      <c r="B195" s="85">
        <f>SUM(B196:B198)</f>
        <v>0</v>
      </c>
      <c r="C195" s="86">
        <f>SUM(C196:C198)</f>
        <v>0</v>
      </c>
      <c r="D195" s="86">
        <f>SUM(D196:D198)</f>
        <v>0</v>
      </c>
      <c r="E195" s="86">
        <f>SUM(E196:E198)</f>
        <v>0</v>
      </c>
      <c r="F195" s="87">
        <f>SUM(F196:F198)</f>
        <v>0</v>
      </c>
    </row>
    <row r="196" spans="1:7">
      <c r="A196" s="41" t="s">
        <v>31</v>
      </c>
      <c r="B196" s="105"/>
      <c r="C196" s="102"/>
      <c r="D196" s="102"/>
      <c r="E196" s="102"/>
      <c r="F196" s="71">
        <f>$E18*'Deal Model'!C$21</f>
        <v>0</v>
      </c>
      <c r="G196" t="s">
        <v>44</v>
      </c>
    </row>
    <row r="197" spans="1:7">
      <c r="A197" s="41" t="s">
        <v>32</v>
      </c>
      <c r="B197" s="106"/>
      <c r="C197" s="103"/>
      <c r="D197" s="103"/>
      <c r="E197" s="103"/>
      <c r="F197" s="51">
        <f>$E19*'Deal Model'!C$33</f>
        <v>0</v>
      </c>
      <c r="G197" t="s">
        <v>44</v>
      </c>
    </row>
    <row r="198" spans="1:7" ht="15.75" thickBot="1">
      <c r="A198" s="42" t="s">
        <v>33</v>
      </c>
      <c r="B198" s="107"/>
      <c r="C198" s="104"/>
      <c r="D198" s="104"/>
      <c r="E198" s="104"/>
      <c r="F198" s="53">
        <f>$E20*'Deal Model'!C$45</f>
        <v>0</v>
      </c>
      <c r="G198" t="s">
        <v>44</v>
      </c>
    </row>
    <row r="199" spans="1:7" ht="15.75" thickBot="1">
      <c r="A199" s="49" t="s">
        <v>145</v>
      </c>
      <c r="B199" s="74">
        <f>SUM(B200:B202)</f>
        <v>0</v>
      </c>
      <c r="C199" s="75">
        <f>SUM(C200:C202)</f>
        <v>0</v>
      </c>
      <c r="D199" s="75">
        <f>SUM(D200:D202)</f>
        <v>0</v>
      </c>
      <c r="E199" s="75">
        <f>SUM(E200:E202)</f>
        <v>0</v>
      </c>
      <c r="F199" s="76">
        <f>SUM(F200:F202)</f>
        <v>0</v>
      </c>
    </row>
    <row r="200" spans="1:7">
      <c r="A200" s="41" t="s">
        <v>31</v>
      </c>
      <c r="B200" s="105"/>
      <c r="C200" s="102"/>
      <c r="D200" s="102"/>
      <c r="E200" s="102"/>
      <c r="F200" s="71">
        <f>$E22*'Deal Model'!C$21</f>
        <v>0</v>
      </c>
      <c r="G200" t="s">
        <v>44</v>
      </c>
    </row>
    <row r="201" spans="1:7">
      <c r="A201" s="41" t="s">
        <v>32</v>
      </c>
      <c r="B201" s="106"/>
      <c r="C201" s="103"/>
      <c r="D201" s="103"/>
      <c r="E201" s="103"/>
      <c r="F201" s="51">
        <f>$E23*'Deal Model'!C$33</f>
        <v>0</v>
      </c>
      <c r="G201" t="s">
        <v>44</v>
      </c>
    </row>
    <row r="202" spans="1:7" ht="15.75" thickBot="1">
      <c r="A202" s="42" t="s">
        <v>33</v>
      </c>
      <c r="B202" s="107"/>
      <c r="C202" s="104"/>
      <c r="D202" s="104"/>
      <c r="E202" s="104"/>
      <c r="F202" s="53">
        <f>$E24*'Deal Model'!C$45</f>
        <v>0</v>
      </c>
      <c r="G202" t="s">
        <v>44</v>
      </c>
    </row>
    <row r="203" spans="1:7" ht="15.75" thickBot="1">
      <c r="A203" s="49" t="s">
        <v>146</v>
      </c>
      <c r="B203" s="74">
        <f>SUM(B204:B206)</f>
        <v>0</v>
      </c>
      <c r="C203" s="75">
        <f>SUM(C204:C206)</f>
        <v>0</v>
      </c>
      <c r="D203" s="75">
        <f>SUM(D204:D206)</f>
        <v>0</v>
      </c>
      <c r="E203" s="75">
        <f>SUM(E204:E206)</f>
        <v>0</v>
      </c>
      <c r="F203" s="76">
        <f>SUM(F204:F206)</f>
        <v>0</v>
      </c>
    </row>
    <row r="204" spans="1:7">
      <c r="A204" s="41" t="s">
        <v>31</v>
      </c>
      <c r="B204" s="105"/>
      <c r="C204" s="102"/>
      <c r="D204" s="102"/>
      <c r="E204" s="102"/>
      <c r="F204" s="71">
        <f>$E26*'Deal Model'!C$21</f>
        <v>0</v>
      </c>
      <c r="G204" t="s">
        <v>44</v>
      </c>
    </row>
    <row r="205" spans="1:7">
      <c r="A205" s="41" t="s">
        <v>32</v>
      </c>
      <c r="B205" s="106"/>
      <c r="C205" s="103"/>
      <c r="D205" s="103"/>
      <c r="E205" s="103"/>
      <c r="F205" s="51">
        <f>$E27*'Deal Model'!C$33</f>
        <v>0</v>
      </c>
      <c r="G205" t="s">
        <v>44</v>
      </c>
    </row>
    <row r="206" spans="1:7" ht="15.75" thickBot="1">
      <c r="A206" s="42" t="s">
        <v>33</v>
      </c>
      <c r="B206" s="107"/>
      <c r="C206" s="104"/>
      <c r="D206" s="104"/>
      <c r="E206" s="104"/>
      <c r="F206" s="53">
        <f>$E28*'Deal Model'!C$45</f>
        <v>0</v>
      </c>
      <c r="G206" t="s">
        <v>44</v>
      </c>
    </row>
    <row r="207" spans="1:7" ht="15.75" thickBot="1">
      <c r="A207" s="49" t="s">
        <v>147</v>
      </c>
      <c r="B207" s="74">
        <f>SUM(B208:B210)</f>
        <v>0</v>
      </c>
      <c r="C207" s="75">
        <f>SUM(C208:C210)</f>
        <v>0</v>
      </c>
      <c r="D207" s="75">
        <f>SUM(D208:D210)</f>
        <v>0</v>
      </c>
      <c r="E207" s="75">
        <f>SUM(E208:E210)</f>
        <v>0</v>
      </c>
      <c r="F207" s="76">
        <f>SUM(F208:F210)</f>
        <v>0</v>
      </c>
    </row>
    <row r="208" spans="1:7">
      <c r="A208" s="41" t="s">
        <v>31</v>
      </c>
      <c r="B208" s="105"/>
      <c r="C208" s="102"/>
      <c r="D208" s="102"/>
      <c r="E208" s="102"/>
      <c r="F208" s="71">
        <f>$E30*'Deal Model'!C$21</f>
        <v>0</v>
      </c>
      <c r="G208" t="s">
        <v>44</v>
      </c>
    </row>
    <row r="209" spans="1:7">
      <c r="A209" s="41" t="s">
        <v>32</v>
      </c>
      <c r="B209" s="106"/>
      <c r="C209" s="103"/>
      <c r="D209" s="103"/>
      <c r="E209" s="103"/>
      <c r="F209" s="51">
        <f>$E31*'Deal Model'!C$33</f>
        <v>0</v>
      </c>
      <c r="G209" t="s">
        <v>44</v>
      </c>
    </row>
    <row r="210" spans="1:7" ht="15.75" thickBot="1">
      <c r="A210" s="42" t="s">
        <v>33</v>
      </c>
      <c r="B210" s="107"/>
      <c r="C210" s="104"/>
      <c r="D210" s="104"/>
      <c r="E210" s="104"/>
      <c r="F210" s="53">
        <f>$E32*'Deal Model'!C$45</f>
        <v>0</v>
      </c>
      <c r="G210" t="s">
        <v>44</v>
      </c>
    </row>
    <row r="211" spans="1:7" ht="15.75" thickBot="1">
      <c r="A211" s="77" t="s">
        <v>43</v>
      </c>
      <c r="B211" s="78">
        <f>B207+B203+B199+B195+B191</f>
        <v>0</v>
      </c>
      <c r="C211" s="79">
        <f t="shared" ref="C211:F211" si="38">C207+C203+C199+C195+C191</f>
        <v>0</v>
      </c>
      <c r="D211" s="79">
        <f t="shared" si="38"/>
        <v>0</v>
      </c>
      <c r="E211" s="79">
        <f t="shared" si="38"/>
        <v>0</v>
      </c>
      <c r="F211" s="80">
        <f t="shared" si="38"/>
        <v>0</v>
      </c>
    </row>
  </sheetData>
  <mergeCells count="18">
    <mergeCell ref="A65:A66"/>
    <mergeCell ref="B65:F65"/>
    <mergeCell ref="A93:A94"/>
    <mergeCell ref="B93:F93"/>
    <mergeCell ref="A189:A190"/>
    <mergeCell ref="B189:F189"/>
    <mergeCell ref="A117:A118"/>
    <mergeCell ref="B117:F117"/>
    <mergeCell ref="A141:A142"/>
    <mergeCell ref="B141:F141"/>
    <mergeCell ref="A165:A166"/>
    <mergeCell ref="B165:F165"/>
    <mergeCell ref="A11:A12"/>
    <mergeCell ref="B11:F11"/>
    <mergeCell ref="I11:I12"/>
    <mergeCell ref="J11:N11"/>
    <mergeCell ref="A38:A39"/>
    <mergeCell ref="B38:F38"/>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2:P74"/>
  <sheetViews>
    <sheetView workbookViewId="0">
      <selection activeCell="B69" sqref="B69:F70"/>
    </sheetView>
  </sheetViews>
  <sheetFormatPr defaultRowHeight="15"/>
  <cols>
    <col min="1" max="1" width="42.5703125" bestFit="1" customWidth="1"/>
    <col min="2" max="6" width="13.42578125" customWidth="1"/>
  </cols>
  <sheetData>
    <row r="2" spans="1:16">
      <c r="A2" s="135" t="s">
        <v>136</v>
      </c>
    </row>
    <row r="3" spans="1:16">
      <c r="A3" s="135" t="s">
        <v>137</v>
      </c>
    </row>
    <row r="4" spans="1:16">
      <c r="A4" s="135" t="s">
        <v>126</v>
      </c>
    </row>
    <row r="5" spans="1:16">
      <c r="A5" s="135" t="s">
        <v>134</v>
      </c>
    </row>
    <row r="7" spans="1:16" s="39" customFormat="1" ht="18.75">
      <c r="A7" s="38" t="s">
        <v>56</v>
      </c>
      <c r="B7" s="38">
        <f>Introduction!B9</f>
        <v>0</v>
      </c>
      <c r="C7" s="38"/>
      <c r="D7" s="38"/>
      <c r="E7" s="38"/>
      <c r="F7" s="38"/>
      <c r="G7" s="38"/>
      <c r="H7" s="38"/>
      <c r="I7" s="38"/>
      <c r="J7" s="38"/>
      <c r="K7" s="38"/>
      <c r="L7" s="38"/>
      <c r="M7" s="38"/>
      <c r="N7" s="38"/>
      <c r="O7" s="38"/>
      <c r="P7" s="40"/>
    </row>
    <row r="9" spans="1:16">
      <c r="A9" s="88" t="s">
        <v>57</v>
      </c>
    </row>
    <row r="11" spans="1:16">
      <c r="A11" t="s">
        <v>58</v>
      </c>
    </row>
    <row r="12" spans="1:16" ht="15.75" thickBot="1"/>
    <row r="13" spans="1:16">
      <c r="A13" s="206" t="s">
        <v>30</v>
      </c>
      <c r="B13" s="208" t="s">
        <v>60</v>
      </c>
      <c r="C13" s="209"/>
      <c r="D13" s="209"/>
      <c r="E13" s="209"/>
      <c r="F13" s="210"/>
    </row>
    <row r="14" spans="1:16" ht="15.75" thickBot="1">
      <c r="A14" s="207"/>
      <c r="B14" s="43">
        <f>Introduction!$B$11</f>
        <v>2014</v>
      </c>
      <c r="C14" s="44">
        <f>B14+1</f>
        <v>2015</v>
      </c>
      <c r="D14" s="44">
        <f>C14+1</f>
        <v>2016</v>
      </c>
      <c r="E14" s="44">
        <f>D14+1</f>
        <v>2017</v>
      </c>
      <c r="F14" s="45">
        <f>E14+1</f>
        <v>2018</v>
      </c>
    </row>
    <row r="15" spans="1:16" ht="15.75" thickBot="1">
      <c r="A15" s="49" t="s">
        <v>54</v>
      </c>
      <c r="B15" s="74">
        <f>SUM(B16:B18)</f>
        <v>0</v>
      </c>
      <c r="C15" s="75">
        <f>SUM(C16:C18)</f>
        <v>0</v>
      </c>
      <c r="D15" s="75">
        <f>SUM(D16:D18)</f>
        <v>0</v>
      </c>
      <c r="E15" s="75">
        <f>SUM(E16:E18)</f>
        <v>0</v>
      </c>
      <c r="F15" s="76">
        <f>SUM(F16:F18)</f>
        <v>0</v>
      </c>
    </row>
    <row r="16" spans="1:16">
      <c r="A16" s="67" t="s">
        <v>31</v>
      </c>
      <c r="B16" s="69">
        <f>'Sales and Revenues'!B68+'Sales and Revenues'!B72+'Sales and Revenues'!B76+'Sales and Revenues'!B80+'Sales and Revenues'!B84</f>
        <v>0</v>
      </c>
      <c r="C16" s="70">
        <f>'Sales and Revenues'!C68+'Sales and Revenues'!C72+'Sales and Revenues'!C76+'Sales and Revenues'!C80+'Sales and Revenues'!C84</f>
        <v>0</v>
      </c>
      <c r="D16" s="70">
        <f>'Sales and Revenues'!D68+'Sales and Revenues'!D72+'Sales and Revenues'!D76+'Sales and Revenues'!D80+'Sales and Revenues'!D84</f>
        <v>0</v>
      </c>
      <c r="E16" s="70">
        <f>'Sales and Revenues'!E68+'Sales and Revenues'!E72+'Sales and Revenues'!E76+'Sales and Revenues'!E80+'Sales and Revenues'!E84</f>
        <v>0</v>
      </c>
      <c r="F16" s="71">
        <f>'Sales and Revenues'!F68+'Sales and Revenues'!F72+'Sales and Revenues'!F76+'Sales and Revenues'!F80+'Sales and Revenues'!F84</f>
        <v>0</v>
      </c>
      <c r="G16" t="s">
        <v>44</v>
      </c>
    </row>
    <row r="17" spans="1:7">
      <c r="A17" s="67" t="s">
        <v>32</v>
      </c>
      <c r="B17" s="72">
        <f>'Sales and Revenues'!B69+'Sales and Revenues'!B73+'Sales and Revenues'!B77+'Sales and Revenues'!B81+'Sales and Revenues'!B85</f>
        <v>0</v>
      </c>
      <c r="C17" s="50">
        <f>'Sales and Revenues'!C69+'Sales and Revenues'!C73+'Sales and Revenues'!C77+'Sales and Revenues'!C81+'Sales and Revenues'!C85</f>
        <v>0</v>
      </c>
      <c r="D17" s="50">
        <f>'Sales and Revenues'!D69+'Sales and Revenues'!D73+'Sales and Revenues'!D77+'Sales and Revenues'!D81+'Sales and Revenues'!D85</f>
        <v>0</v>
      </c>
      <c r="E17" s="50">
        <f>'Sales and Revenues'!E69+'Sales and Revenues'!E73+'Sales and Revenues'!E77+'Sales and Revenues'!E81+'Sales and Revenues'!E85</f>
        <v>0</v>
      </c>
      <c r="F17" s="51">
        <f>'Sales and Revenues'!F69+'Sales and Revenues'!F73+'Sales and Revenues'!F77+'Sales and Revenues'!F81+'Sales and Revenues'!F85</f>
        <v>0</v>
      </c>
      <c r="G17" t="s">
        <v>44</v>
      </c>
    </row>
    <row r="18" spans="1:7" ht="15.75" thickBot="1">
      <c r="A18" s="68" t="s">
        <v>33</v>
      </c>
      <c r="B18" s="73">
        <f>'Sales and Revenues'!B70+'Sales and Revenues'!B74+'Sales and Revenues'!B78+'Sales and Revenues'!B82+'Sales and Revenues'!B86</f>
        <v>0</v>
      </c>
      <c r="C18" s="52">
        <f>'Sales and Revenues'!C70+'Sales and Revenues'!C74+'Sales and Revenues'!C78+'Sales and Revenues'!C82+'Sales and Revenues'!C86</f>
        <v>0</v>
      </c>
      <c r="D18" s="52">
        <f>'Sales and Revenues'!D70+'Sales and Revenues'!D74+'Sales and Revenues'!D78+'Sales and Revenues'!D82+'Sales and Revenues'!D86</f>
        <v>0</v>
      </c>
      <c r="E18" s="52">
        <f>'Sales and Revenues'!E70+'Sales and Revenues'!E74+'Sales and Revenues'!E78+'Sales and Revenues'!E82+'Sales and Revenues'!E86</f>
        <v>0</v>
      </c>
      <c r="F18" s="53">
        <f>'Sales and Revenues'!F70+'Sales and Revenues'!F74+'Sales and Revenues'!F78+'Sales and Revenues'!F82+'Sales and Revenues'!F86</f>
        <v>0</v>
      </c>
      <c r="G18" t="s">
        <v>44</v>
      </c>
    </row>
    <row r="19" spans="1:7" ht="15.75" thickBot="1">
      <c r="A19" s="49" t="s">
        <v>55</v>
      </c>
      <c r="B19" s="85" t="e">
        <f>SUM(B20:B22)</f>
        <v>#DIV/0!</v>
      </c>
      <c r="C19" s="86" t="e">
        <f>SUM(C20:C22)</f>
        <v>#DIV/0!</v>
      </c>
      <c r="D19" s="86" t="e">
        <f>SUM(D20:D22)</f>
        <v>#DIV/0!</v>
      </c>
      <c r="E19" s="86" t="e">
        <f>SUM(E20:E22)</f>
        <v>#DIV/0!</v>
      </c>
      <c r="F19" s="87" t="e">
        <f>SUM(F20:F22)</f>
        <v>#DIV/0!</v>
      </c>
    </row>
    <row r="20" spans="1:7">
      <c r="A20" s="67" t="s">
        <v>31</v>
      </c>
      <c r="B20" s="69" t="e">
        <f>B16*'Deal Model'!$H$21</f>
        <v>#DIV/0!</v>
      </c>
      <c r="C20" s="70" t="e">
        <f>C16*'Deal Model'!$H$21</f>
        <v>#DIV/0!</v>
      </c>
      <c r="D20" s="70" t="e">
        <f>D16*'Deal Model'!$H$21</f>
        <v>#DIV/0!</v>
      </c>
      <c r="E20" s="70" t="e">
        <f>E16*'Deal Model'!$H$21</f>
        <v>#DIV/0!</v>
      </c>
      <c r="F20" s="71" t="e">
        <f>F16*'Deal Model'!$H$21</f>
        <v>#DIV/0!</v>
      </c>
      <c r="G20" t="s">
        <v>44</v>
      </c>
    </row>
    <row r="21" spans="1:7">
      <c r="A21" s="67" t="s">
        <v>32</v>
      </c>
      <c r="B21" s="72" t="e">
        <f>B17*'Deal Model'!$H$33</f>
        <v>#DIV/0!</v>
      </c>
      <c r="C21" s="50" t="e">
        <f>C17*'Deal Model'!$H$33</f>
        <v>#DIV/0!</v>
      </c>
      <c r="D21" s="50" t="e">
        <f>D17*'Deal Model'!$H$33</f>
        <v>#DIV/0!</v>
      </c>
      <c r="E21" s="50" t="e">
        <f>E17*'Deal Model'!$H$33</f>
        <v>#DIV/0!</v>
      </c>
      <c r="F21" s="51" t="e">
        <f>F17*'Deal Model'!$H$33</f>
        <v>#DIV/0!</v>
      </c>
      <c r="G21" t="s">
        <v>44</v>
      </c>
    </row>
    <row r="22" spans="1:7" ht="15.75" thickBot="1">
      <c r="A22" s="68" t="s">
        <v>33</v>
      </c>
      <c r="B22" s="73" t="e">
        <f>B18*'Deal Model'!$H$45</f>
        <v>#DIV/0!</v>
      </c>
      <c r="C22" s="52" t="e">
        <f>C18*'Deal Model'!$H$45</f>
        <v>#DIV/0!</v>
      </c>
      <c r="D22" s="52" t="e">
        <f>D18*'Deal Model'!$H$45</f>
        <v>#DIV/0!</v>
      </c>
      <c r="E22" s="52" t="e">
        <f>E18*'Deal Model'!$H$45</f>
        <v>#DIV/0!</v>
      </c>
      <c r="F22" s="53" t="e">
        <f>F18*'Deal Model'!$H$45</f>
        <v>#DIV/0!</v>
      </c>
      <c r="G22" t="s">
        <v>44</v>
      </c>
    </row>
    <row r="23" spans="1:7" ht="15.75" thickBot="1">
      <c r="A23" s="49" t="s">
        <v>61</v>
      </c>
      <c r="B23" s="85" t="e">
        <f>SUM(B24:B26)</f>
        <v>#DIV/0!</v>
      </c>
      <c r="C23" s="86" t="e">
        <f>SUM(C24:C26)</f>
        <v>#DIV/0!</v>
      </c>
      <c r="D23" s="86" t="e">
        <f>SUM(D24:D26)</f>
        <v>#DIV/0!</v>
      </c>
      <c r="E23" s="86" t="e">
        <f>SUM(E24:E26)</f>
        <v>#DIV/0!</v>
      </c>
      <c r="F23" s="87" t="e">
        <f>SUM(F24:F26)</f>
        <v>#DIV/0!</v>
      </c>
    </row>
    <row r="24" spans="1:7">
      <c r="A24" s="41" t="s">
        <v>31</v>
      </c>
      <c r="B24" s="69" t="e">
        <f>B16-B20</f>
        <v>#DIV/0!</v>
      </c>
      <c r="C24" s="70" t="e">
        <f t="shared" ref="C24:F24" si="0">C16-C20</f>
        <v>#DIV/0!</v>
      </c>
      <c r="D24" s="70" t="e">
        <f t="shared" si="0"/>
        <v>#DIV/0!</v>
      </c>
      <c r="E24" s="70" t="e">
        <f t="shared" si="0"/>
        <v>#DIV/0!</v>
      </c>
      <c r="F24" s="71" t="e">
        <f t="shared" si="0"/>
        <v>#DIV/0!</v>
      </c>
      <c r="G24" t="s">
        <v>44</v>
      </c>
    </row>
    <row r="25" spans="1:7">
      <c r="A25" s="41" t="s">
        <v>32</v>
      </c>
      <c r="B25" s="72" t="e">
        <f>B17-B21</f>
        <v>#DIV/0!</v>
      </c>
      <c r="C25" s="50" t="e">
        <f t="shared" ref="C25:F25" si="1">C17-C21</f>
        <v>#DIV/0!</v>
      </c>
      <c r="D25" s="50" t="e">
        <f t="shared" si="1"/>
        <v>#DIV/0!</v>
      </c>
      <c r="E25" s="50" t="e">
        <f t="shared" si="1"/>
        <v>#DIV/0!</v>
      </c>
      <c r="F25" s="51" t="e">
        <f t="shared" si="1"/>
        <v>#DIV/0!</v>
      </c>
      <c r="G25" t="s">
        <v>44</v>
      </c>
    </row>
    <row r="26" spans="1:7" ht="15.75" thickBot="1">
      <c r="A26" s="42" t="s">
        <v>33</v>
      </c>
      <c r="B26" s="73" t="e">
        <f>B18-B22</f>
        <v>#DIV/0!</v>
      </c>
      <c r="C26" s="52" t="e">
        <f t="shared" ref="C26:F26" si="2">C18-C22</f>
        <v>#DIV/0!</v>
      </c>
      <c r="D26" s="52" t="e">
        <f t="shared" si="2"/>
        <v>#DIV/0!</v>
      </c>
      <c r="E26" s="52" t="e">
        <f t="shared" si="2"/>
        <v>#DIV/0!</v>
      </c>
      <c r="F26" s="53" t="e">
        <f t="shared" si="2"/>
        <v>#DIV/0!</v>
      </c>
      <c r="G26" t="s">
        <v>44</v>
      </c>
    </row>
    <row r="27" spans="1:7" ht="15.75" thickBot="1">
      <c r="A27" s="77" t="s">
        <v>62</v>
      </c>
      <c r="B27" s="78" t="e">
        <f>B23</f>
        <v>#DIV/0!</v>
      </c>
      <c r="C27" s="79" t="e">
        <f t="shared" ref="C27:F27" si="3">C23</f>
        <v>#DIV/0!</v>
      </c>
      <c r="D27" s="79" t="e">
        <f t="shared" si="3"/>
        <v>#DIV/0!</v>
      </c>
      <c r="E27" s="79" t="e">
        <f t="shared" si="3"/>
        <v>#DIV/0!</v>
      </c>
      <c r="F27" s="80" t="e">
        <f t="shared" si="3"/>
        <v>#DIV/0!</v>
      </c>
    </row>
    <row r="30" spans="1:7">
      <c r="A30" t="s">
        <v>59</v>
      </c>
    </row>
    <row r="31" spans="1:7" ht="15.75" thickBot="1"/>
    <row r="32" spans="1:7">
      <c r="A32" s="206"/>
      <c r="B32" s="208" t="s">
        <v>59</v>
      </c>
      <c r="C32" s="209"/>
      <c r="D32" s="209"/>
      <c r="E32" s="209"/>
      <c r="F32" s="210"/>
    </row>
    <row r="33" spans="1:7" ht="15.75" thickBot="1">
      <c r="A33" s="207"/>
      <c r="B33" s="43">
        <f>Introduction!$B$11</f>
        <v>2014</v>
      </c>
      <c r="C33" s="44">
        <f>B33+1</f>
        <v>2015</v>
      </c>
      <c r="D33" s="44">
        <f>C33+1</f>
        <v>2016</v>
      </c>
      <c r="E33" s="44">
        <f>D33+1</f>
        <v>2017</v>
      </c>
      <c r="F33" s="45">
        <f>E33+1</f>
        <v>2018</v>
      </c>
    </row>
    <row r="34" spans="1:7" ht="15.75" thickBot="1">
      <c r="A34" s="49" t="s">
        <v>63</v>
      </c>
      <c r="B34" s="74">
        <f>SUM(B35:B37)</f>
        <v>0</v>
      </c>
      <c r="C34" s="75">
        <f>SUM(C35:C37)</f>
        <v>0</v>
      </c>
      <c r="D34" s="75">
        <f>SUM(D35:D37)</f>
        <v>0</v>
      </c>
      <c r="E34" s="75">
        <f>SUM(E35:E37)</f>
        <v>0</v>
      </c>
      <c r="F34" s="76">
        <f>SUM(F35:F37)</f>
        <v>0</v>
      </c>
    </row>
    <row r="35" spans="1:7">
      <c r="A35" s="67" t="s">
        <v>65</v>
      </c>
      <c r="B35" s="35"/>
      <c r="C35" s="36"/>
      <c r="D35" s="36"/>
      <c r="E35" s="36"/>
      <c r="F35" s="36"/>
      <c r="G35" t="s">
        <v>64</v>
      </c>
    </row>
    <row r="36" spans="1:7">
      <c r="A36" s="67" t="s">
        <v>66</v>
      </c>
      <c r="B36" s="25"/>
      <c r="C36" s="8"/>
      <c r="D36" s="8"/>
      <c r="E36" s="8"/>
      <c r="F36" s="26"/>
      <c r="G36" t="s">
        <v>64</v>
      </c>
    </row>
    <row r="37" spans="1:7" ht="15.75" thickBot="1">
      <c r="A37" s="68" t="s">
        <v>67</v>
      </c>
      <c r="B37" s="27"/>
      <c r="C37" s="28"/>
      <c r="D37" s="28"/>
      <c r="E37" s="28"/>
      <c r="F37" s="29"/>
    </row>
    <row r="38" spans="1:7" ht="15.75" thickBot="1">
      <c r="A38" s="77" t="s">
        <v>69</v>
      </c>
      <c r="B38" s="153">
        <f>B34</f>
        <v>0</v>
      </c>
      <c r="C38" s="154">
        <f t="shared" ref="C38:F38" si="4">C34</f>
        <v>0</v>
      </c>
      <c r="D38" s="154">
        <f t="shared" si="4"/>
        <v>0</v>
      </c>
      <c r="E38" s="154">
        <f t="shared" si="4"/>
        <v>0</v>
      </c>
      <c r="F38" s="155">
        <f t="shared" si="4"/>
        <v>0</v>
      </c>
    </row>
    <row r="42" spans="1:7">
      <c r="A42" s="88" t="s">
        <v>68</v>
      </c>
    </row>
    <row r="43" spans="1:7" ht="15.75" thickBot="1"/>
    <row r="44" spans="1:7">
      <c r="A44" s="206"/>
      <c r="B44" s="208" t="s">
        <v>84</v>
      </c>
      <c r="C44" s="209"/>
      <c r="D44" s="209"/>
      <c r="E44" s="209"/>
      <c r="F44" s="210"/>
    </row>
    <row r="45" spans="1:7" ht="15.75" thickBot="1">
      <c r="A45" s="207"/>
      <c r="B45" s="43">
        <f>Introduction!$B$11</f>
        <v>2014</v>
      </c>
      <c r="C45" s="44">
        <f>B45+1</f>
        <v>2015</v>
      </c>
      <c r="D45" s="44">
        <f>C45+1</f>
        <v>2016</v>
      </c>
      <c r="E45" s="44">
        <f>D45+1</f>
        <v>2017</v>
      </c>
      <c r="F45" s="45">
        <f>E45+1</f>
        <v>2018</v>
      </c>
    </row>
    <row r="46" spans="1:7" ht="15.75" thickBot="1">
      <c r="A46" s="49" t="s">
        <v>73</v>
      </c>
      <c r="B46" s="74">
        <f>SUM(B47:B49)</f>
        <v>0</v>
      </c>
      <c r="C46" s="75">
        <f>SUM(C47:C49)</f>
        <v>0</v>
      </c>
      <c r="D46" s="75">
        <f>SUM(D47:D49)</f>
        <v>0</v>
      </c>
      <c r="E46" s="75">
        <f>SUM(E47:E49)</f>
        <v>0</v>
      </c>
      <c r="F46" s="76">
        <f>SUM(F47:F49)</f>
        <v>0</v>
      </c>
    </row>
    <row r="47" spans="1:7">
      <c r="A47" s="67" t="s">
        <v>74</v>
      </c>
      <c r="B47" s="35"/>
      <c r="C47" s="36"/>
      <c r="D47" s="36"/>
      <c r="E47" s="36"/>
      <c r="F47" s="37"/>
    </row>
    <row r="48" spans="1:7">
      <c r="A48" s="67" t="s">
        <v>75</v>
      </c>
      <c r="B48" s="25"/>
      <c r="C48" s="8"/>
      <c r="D48" s="8"/>
      <c r="E48" s="8"/>
      <c r="F48" s="26"/>
    </row>
    <row r="49" spans="1:6" ht="15.75" thickBot="1">
      <c r="A49" s="67" t="s">
        <v>67</v>
      </c>
      <c r="B49" s="27"/>
      <c r="C49" s="28"/>
      <c r="D49" s="28"/>
      <c r="E49" s="28"/>
      <c r="F49" s="29"/>
    </row>
    <row r="50" spans="1:6" ht="15.75" thickBot="1">
      <c r="A50" s="49" t="s">
        <v>70</v>
      </c>
      <c r="B50" s="85">
        <f>SUM(B51:B57)</f>
        <v>0</v>
      </c>
      <c r="C50" s="86">
        <f>SUM(C51:C57)</f>
        <v>0</v>
      </c>
      <c r="D50" s="86">
        <f>SUM(D51:D57)</f>
        <v>0</v>
      </c>
      <c r="E50" s="86">
        <f>SUM(E51:E57)</f>
        <v>0</v>
      </c>
      <c r="F50" s="87">
        <f>SUM(F51:F57)</f>
        <v>0</v>
      </c>
    </row>
    <row r="51" spans="1:6">
      <c r="A51" s="41" t="s">
        <v>76</v>
      </c>
      <c r="B51" s="35"/>
      <c r="C51" s="36"/>
      <c r="D51" s="36"/>
      <c r="E51" s="36"/>
      <c r="F51" s="37"/>
    </row>
    <row r="52" spans="1:6">
      <c r="A52" s="41" t="s">
        <v>77</v>
      </c>
      <c r="B52" s="23"/>
      <c r="C52" s="9"/>
      <c r="D52" s="9"/>
      <c r="E52" s="9"/>
      <c r="F52" s="24"/>
    </row>
    <row r="53" spans="1:6">
      <c r="A53" s="41" t="s">
        <v>82</v>
      </c>
      <c r="B53" s="23"/>
      <c r="C53" s="9"/>
      <c r="D53" s="9"/>
      <c r="E53" s="9"/>
      <c r="F53" s="24"/>
    </row>
    <row r="54" spans="1:6">
      <c r="A54" s="41" t="s">
        <v>78</v>
      </c>
      <c r="B54" s="25"/>
      <c r="C54" s="8"/>
      <c r="D54" s="8"/>
      <c r="E54" s="8"/>
      <c r="F54" s="26"/>
    </row>
    <row r="55" spans="1:6">
      <c r="A55" s="41" t="s">
        <v>79</v>
      </c>
      <c r="B55" s="108"/>
      <c r="C55" s="109"/>
      <c r="D55" s="109"/>
      <c r="E55" s="109"/>
      <c r="F55" s="110"/>
    </row>
    <row r="56" spans="1:6">
      <c r="A56" s="41" t="s">
        <v>81</v>
      </c>
      <c r="B56" s="108"/>
      <c r="C56" s="109"/>
      <c r="D56" s="109"/>
      <c r="E56" s="109"/>
      <c r="F56" s="110"/>
    </row>
    <row r="57" spans="1:6" ht="15.75" thickBot="1">
      <c r="A57" s="42" t="s">
        <v>67</v>
      </c>
      <c r="B57" s="27"/>
      <c r="C57" s="28"/>
      <c r="D57" s="28"/>
      <c r="E57" s="28"/>
      <c r="F57" s="29"/>
    </row>
    <row r="58" spans="1:6" ht="15.75" thickBot="1">
      <c r="A58" s="49" t="s">
        <v>71</v>
      </c>
      <c r="B58" s="74">
        <f>SUM(B59:B61)</f>
        <v>0</v>
      </c>
      <c r="C58" s="75">
        <f>SUM(C59:C61)</f>
        <v>0</v>
      </c>
      <c r="D58" s="75">
        <f>SUM(D59:D61)</f>
        <v>0</v>
      </c>
      <c r="E58" s="75">
        <f>SUM(E59:E61)</f>
        <v>0</v>
      </c>
      <c r="F58" s="76">
        <f>SUM(F59:F61)</f>
        <v>0</v>
      </c>
    </row>
    <row r="59" spans="1:6">
      <c r="A59" s="67" t="s">
        <v>72</v>
      </c>
      <c r="B59" s="35"/>
      <c r="C59" s="36"/>
      <c r="D59" s="36"/>
      <c r="E59" s="36"/>
      <c r="F59" s="37"/>
    </row>
    <row r="60" spans="1:6">
      <c r="A60" s="67" t="s">
        <v>80</v>
      </c>
      <c r="B60" s="25"/>
      <c r="C60" s="8"/>
      <c r="D60" s="8"/>
      <c r="E60" s="8"/>
      <c r="F60" s="26"/>
    </row>
    <row r="61" spans="1:6" ht="15.75" thickBot="1">
      <c r="A61" s="67" t="s">
        <v>67</v>
      </c>
      <c r="B61" s="27"/>
      <c r="C61" s="28"/>
      <c r="D61" s="28"/>
      <c r="E61" s="28"/>
      <c r="F61" s="29"/>
    </row>
    <row r="62" spans="1:6" ht="15.75" thickBot="1">
      <c r="A62" s="77" t="s">
        <v>86</v>
      </c>
      <c r="B62" s="153">
        <f>B46+B58+B50</f>
        <v>0</v>
      </c>
      <c r="C62" s="154">
        <f t="shared" ref="C62:F62" si="5">C46+C58+C50</f>
        <v>0</v>
      </c>
      <c r="D62" s="154">
        <f t="shared" si="5"/>
        <v>0</v>
      </c>
      <c r="E62" s="154">
        <f t="shared" si="5"/>
        <v>0</v>
      </c>
      <c r="F62" s="155">
        <f t="shared" si="5"/>
        <v>0</v>
      </c>
    </row>
    <row r="65" spans="1:6">
      <c r="A65" s="88" t="s">
        <v>83</v>
      </c>
    </row>
    <row r="66" spans="1:6" ht="15.75" thickBot="1"/>
    <row r="67" spans="1:6">
      <c r="A67" s="206"/>
      <c r="B67" s="208" t="s">
        <v>85</v>
      </c>
      <c r="C67" s="209"/>
      <c r="D67" s="209"/>
      <c r="E67" s="209"/>
      <c r="F67" s="210"/>
    </row>
    <row r="68" spans="1:6" ht="15.75" thickBot="1">
      <c r="A68" s="211"/>
      <c r="B68" s="111">
        <f>Introduction!$B$11</f>
        <v>2014</v>
      </c>
      <c r="C68" s="112">
        <f>B68+1</f>
        <v>2015</v>
      </c>
      <c r="D68" s="112">
        <f>C68+1</f>
        <v>2016</v>
      </c>
      <c r="E68" s="112">
        <f>D68+1</f>
        <v>2017</v>
      </c>
      <c r="F68" s="113">
        <f>E68+1</f>
        <v>2018</v>
      </c>
    </row>
    <row r="69" spans="1:6">
      <c r="A69" s="116" t="s">
        <v>92</v>
      </c>
      <c r="B69" s="114"/>
      <c r="C69" s="36"/>
      <c r="D69" s="36"/>
      <c r="E69" s="36"/>
      <c r="F69" s="37"/>
    </row>
    <row r="70" spans="1:6">
      <c r="A70" s="117" t="s">
        <v>88</v>
      </c>
      <c r="B70" s="115"/>
      <c r="C70" s="8"/>
      <c r="D70" s="8"/>
      <c r="E70" s="8"/>
      <c r="F70" s="26"/>
    </row>
    <row r="71" spans="1:6">
      <c r="A71" s="117" t="s">
        <v>89</v>
      </c>
      <c r="B71" s="115"/>
      <c r="C71" s="8"/>
      <c r="D71" s="8"/>
      <c r="E71" s="8"/>
      <c r="F71" s="26"/>
    </row>
    <row r="72" spans="1:6">
      <c r="A72" s="117" t="s">
        <v>90</v>
      </c>
      <c r="B72" s="115"/>
      <c r="C72" s="8"/>
      <c r="D72" s="8"/>
      <c r="E72" s="8"/>
      <c r="F72" s="26"/>
    </row>
    <row r="73" spans="1:6" ht="15.75" thickBot="1">
      <c r="A73" s="117" t="s">
        <v>67</v>
      </c>
      <c r="B73" s="118"/>
      <c r="C73" s="109"/>
      <c r="D73" s="109"/>
      <c r="E73" s="109"/>
      <c r="F73" s="110"/>
    </row>
    <row r="74" spans="1:6" ht="15.75" thickBot="1">
      <c r="A74" s="77" t="s">
        <v>91</v>
      </c>
      <c r="B74" s="78">
        <f>SUM(B69:B73)</f>
        <v>0</v>
      </c>
      <c r="C74" s="79">
        <f t="shared" ref="C74:F74" si="6">SUM(C69:C73)</f>
        <v>0</v>
      </c>
      <c r="D74" s="79">
        <f t="shared" si="6"/>
        <v>0</v>
      </c>
      <c r="E74" s="79">
        <f t="shared" si="6"/>
        <v>0</v>
      </c>
      <c r="F74" s="80">
        <f t="shared" si="6"/>
        <v>0</v>
      </c>
    </row>
  </sheetData>
  <mergeCells count="8">
    <mergeCell ref="A67:A68"/>
    <mergeCell ref="B67:F67"/>
    <mergeCell ref="A13:A14"/>
    <mergeCell ref="B13:F13"/>
    <mergeCell ref="A32:A33"/>
    <mergeCell ref="B32:F32"/>
    <mergeCell ref="A44:A45"/>
    <mergeCell ref="B44:F44"/>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A2:P30"/>
  <sheetViews>
    <sheetView workbookViewId="0">
      <selection activeCell="A28" sqref="A28"/>
    </sheetView>
  </sheetViews>
  <sheetFormatPr defaultRowHeight="15"/>
  <cols>
    <col min="1" max="1" width="36" customWidth="1"/>
    <col min="2" max="6" width="15" customWidth="1"/>
  </cols>
  <sheetData>
    <row r="2" spans="1:16">
      <c r="A2" s="135" t="s">
        <v>138</v>
      </c>
    </row>
    <row r="3" spans="1:16">
      <c r="A3" s="135" t="s">
        <v>139</v>
      </c>
    </row>
    <row r="4" spans="1:16">
      <c r="A4" s="135" t="s">
        <v>126</v>
      </c>
    </row>
    <row r="5" spans="1:16">
      <c r="A5" s="135" t="s">
        <v>140</v>
      </c>
    </row>
    <row r="7" spans="1:16" s="39" customFormat="1" ht="18.75">
      <c r="A7" s="38" t="s">
        <v>111</v>
      </c>
      <c r="B7" s="38">
        <f>Introduction!B9</f>
        <v>0</v>
      </c>
      <c r="C7" s="38"/>
      <c r="D7" s="38"/>
      <c r="E7" s="38"/>
      <c r="F7" s="38"/>
      <c r="G7" s="38"/>
      <c r="H7" s="38"/>
      <c r="I7" s="38"/>
      <c r="J7" s="38"/>
      <c r="K7" s="38"/>
      <c r="L7" s="38"/>
      <c r="M7" s="38"/>
      <c r="N7" s="38"/>
      <c r="O7" s="38"/>
      <c r="P7" s="40"/>
    </row>
    <row r="10" spans="1:16" ht="15.75" thickBot="1"/>
    <row r="11" spans="1:16" ht="15.75" thickBot="1">
      <c r="A11" s="129" t="s">
        <v>104</v>
      </c>
      <c r="B11" s="130">
        <f>Introduction!$B$11</f>
        <v>2014</v>
      </c>
      <c r="C11" s="131">
        <f>B11+1</f>
        <v>2015</v>
      </c>
      <c r="D11" s="131">
        <f>C11+1</f>
        <v>2016</v>
      </c>
      <c r="E11" s="131">
        <f>D11+1</f>
        <v>2017</v>
      </c>
      <c r="F11" s="132">
        <f>E11+1</f>
        <v>2018</v>
      </c>
    </row>
    <row r="12" spans="1:16">
      <c r="A12" s="120" t="s">
        <v>99</v>
      </c>
      <c r="B12" s="122">
        <f>'Sales and Revenues'!B60</f>
        <v>0</v>
      </c>
      <c r="C12" s="122">
        <f>'Sales and Revenues'!C60</f>
        <v>0</v>
      </c>
      <c r="D12" s="122">
        <f>'Sales and Revenues'!D60</f>
        <v>0</v>
      </c>
      <c r="E12" s="122">
        <f>'Sales and Revenues'!E60</f>
        <v>0</v>
      </c>
      <c r="F12" s="122">
        <f>'Sales and Revenues'!F60</f>
        <v>0</v>
      </c>
    </row>
    <row r="13" spans="1:16" ht="9" customHeight="1">
      <c r="A13" s="125"/>
      <c r="B13" s="128"/>
      <c r="C13" s="128"/>
      <c r="D13" s="128"/>
      <c r="E13" s="128"/>
      <c r="F13" s="128"/>
    </row>
    <row r="14" spans="1:16">
      <c r="A14" s="120" t="s">
        <v>46</v>
      </c>
      <c r="B14" s="122">
        <f>'Sales and Revenues'!B87</f>
        <v>0</v>
      </c>
      <c r="C14" s="122">
        <f>'Sales and Revenues'!C87</f>
        <v>0</v>
      </c>
      <c r="D14" s="122">
        <f>'Sales and Revenues'!D87</f>
        <v>0</v>
      </c>
      <c r="E14" s="122">
        <f>'Sales and Revenues'!E87</f>
        <v>0</v>
      </c>
      <c r="F14" s="122">
        <f>'Sales and Revenues'!F87</f>
        <v>0</v>
      </c>
    </row>
    <row r="15" spans="1:16">
      <c r="A15" s="119" t="s">
        <v>100</v>
      </c>
      <c r="B15" s="124" t="e">
        <f>-Costs!B27</f>
        <v>#DIV/0!</v>
      </c>
      <c r="C15" s="124" t="e">
        <f>-Costs!C27</f>
        <v>#DIV/0!</v>
      </c>
      <c r="D15" s="124" t="e">
        <f>-Costs!D27</f>
        <v>#DIV/0!</v>
      </c>
      <c r="E15" s="124" t="e">
        <f>-Costs!E27</f>
        <v>#DIV/0!</v>
      </c>
      <c r="F15" s="124" t="e">
        <f>-Costs!F27</f>
        <v>#DIV/0!</v>
      </c>
    </row>
    <row r="16" spans="1:16">
      <c r="A16" s="119" t="s">
        <v>101</v>
      </c>
      <c r="B16" s="124">
        <f>-Costs!B38</f>
        <v>0</v>
      </c>
      <c r="C16" s="124">
        <f>-Costs!C38</f>
        <v>0</v>
      </c>
      <c r="D16" s="124">
        <f>-Costs!D38</f>
        <v>0</v>
      </c>
      <c r="E16" s="124">
        <f>-Costs!E38</f>
        <v>0</v>
      </c>
      <c r="F16" s="124">
        <f>-Costs!F38</f>
        <v>0</v>
      </c>
    </row>
    <row r="17" spans="1:7">
      <c r="A17" s="120" t="s">
        <v>93</v>
      </c>
      <c r="B17" s="122" t="e">
        <f>B14+B15+B16</f>
        <v>#DIV/0!</v>
      </c>
      <c r="C17" s="122" t="e">
        <f>C14+C15+C16</f>
        <v>#DIV/0!</v>
      </c>
      <c r="D17" s="122" t="e">
        <f t="shared" ref="D17:E17" si="0">D14+D15+D16</f>
        <v>#DIV/0!</v>
      </c>
      <c r="E17" s="122" t="e">
        <f t="shared" si="0"/>
        <v>#DIV/0!</v>
      </c>
      <c r="F17" s="122" t="e">
        <f>F14+F15+F16</f>
        <v>#DIV/0!</v>
      </c>
    </row>
    <row r="18" spans="1:7">
      <c r="A18" s="120" t="s">
        <v>94</v>
      </c>
      <c r="B18" s="123" t="e">
        <f>B17/B14</f>
        <v>#DIV/0!</v>
      </c>
      <c r="C18" s="123" t="e">
        <f t="shared" ref="C18:F18" si="1">C17/C14</f>
        <v>#DIV/0!</v>
      </c>
      <c r="D18" s="123" t="e">
        <f t="shared" si="1"/>
        <v>#DIV/0!</v>
      </c>
      <c r="E18" s="123" t="e">
        <f t="shared" si="1"/>
        <v>#DIV/0!</v>
      </c>
      <c r="F18" s="123" t="e">
        <f t="shared" si="1"/>
        <v>#DIV/0!</v>
      </c>
    </row>
    <row r="19" spans="1:7" ht="8.25" customHeight="1">
      <c r="A19" s="125"/>
      <c r="B19" s="126"/>
      <c r="C19" s="126"/>
      <c r="D19" s="126"/>
      <c r="E19" s="126"/>
      <c r="F19" s="126"/>
    </row>
    <row r="20" spans="1:7">
      <c r="A20" s="119" t="s">
        <v>102</v>
      </c>
      <c r="B20" s="124">
        <f>-Costs!B46</f>
        <v>0</v>
      </c>
      <c r="C20" s="124">
        <f>-Costs!C46</f>
        <v>0</v>
      </c>
      <c r="D20" s="124">
        <f>-Costs!D46</f>
        <v>0</v>
      </c>
      <c r="E20" s="124">
        <f>-Costs!E46</f>
        <v>0</v>
      </c>
      <c r="F20" s="124">
        <f>-Costs!F46</f>
        <v>0</v>
      </c>
    </row>
    <row r="21" spans="1:7">
      <c r="A21" s="119" t="s">
        <v>95</v>
      </c>
      <c r="B21" s="124">
        <f>-Costs!B50</f>
        <v>0</v>
      </c>
      <c r="C21" s="124">
        <f>-Costs!C50</f>
        <v>0</v>
      </c>
      <c r="D21" s="124">
        <f>-Costs!D50</f>
        <v>0</v>
      </c>
      <c r="E21" s="124">
        <f>-Costs!E50</f>
        <v>0</v>
      </c>
      <c r="F21" s="124">
        <f>-Costs!F50</f>
        <v>0</v>
      </c>
    </row>
    <row r="22" spans="1:7">
      <c r="A22" s="119" t="s">
        <v>103</v>
      </c>
      <c r="B22" s="124">
        <f>-Costs!B58</f>
        <v>0</v>
      </c>
      <c r="C22" s="124">
        <f>-Costs!C58</f>
        <v>0</v>
      </c>
      <c r="D22" s="124">
        <f>-Costs!D58</f>
        <v>0</v>
      </c>
      <c r="E22" s="124">
        <f>-Costs!E58</f>
        <v>0</v>
      </c>
      <c r="F22" s="124">
        <f>-Costs!F58</f>
        <v>0</v>
      </c>
    </row>
    <row r="23" spans="1:7">
      <c r="A23" s="120" t="s">
        <v>96</v>
      </c>
      <c r="B23" s="122" t="e">
        <f>B17+SUM(B20:B22)</f>
        <v>#DIV/0!</v>
      </c>
      <c r="C23" s="122" t="e">
        <f t="shared" ref="C23:F23" si="2">C17+SUM(C20:C22)</f>
        <v>#DIV/0!</v>
      </c>
      <c r="D23" s="122" t="e">
        <f t="shared" si="2"/>
        <v>#DIV/0!</v>
      </c>
      <c r="E23" s="122" t="e">
        <f t="shared" si="2"/>
        <v>#DIV/0!</v>
      </c>
      <c r="F23" s="122" t="e">
        <f t="shared" si="2"/>
        <v>#DIV/0!</v>
      </c>
    </row>
    <row r="24" spans="1:7">
      <c r="A24" s="120" t="s">
        <v>97</v>
      </c>
      <c r="B24" s="123" t="e">
        <f>B23/B14</f>
        <v>#DIV/0!</v>
      </c>
      <c r="C24" s="123" t="e">
        <f t="shared" ref="C24:F24" si="3">C23/C14</f>
        <v>#DIV/0!</v>
      </c>
      <c r="D24" s="123" t="e">
        <f t="shared" si="3"/>
        <v>#DIV/0!</v>
      </c>
      <c r="E24" s="123" t="e">
        <f t="shared" si="3"/>
        <v>#DIV/0!</v>
      </c>
      <c r="F24" s="123" t="e">
        <f t="shared" si="3"/>
        <v>#DIV/0!</v>
      </c>
    </row>
    <row r="25" spans="1:7" ht="8.25" customHeight="1">
      <c r="A25" s="127"/>
      <c r="B25" s="127"/>
      <c r="C25" s="127"/>
      <c r="D25" s="127"/>
      <c r="E25" s="127"/>
      <c r="F25" s="127"/>
    </row>
    <row r="26" spans="1:7">
      <c r="A26" s="119" t="s">
        <v>105</v>
      </c>
      <c r="B26" s="124">
        <f>-Costs!$B$69/6</f>
        <v>0</v>
      </c>
      <c r="C26" s="124">
        <f>-(Costs!$B$69/3+Costs!$C$69/6)</f>
        <v>0</v>
      </c>
      <c r="D26" s="124">
        <f>-(Costs!$B$69/3+Costs!$C$69/3+Costs!$D$69/6)</f>
        <v>0</v>
      </c>
      <c r="E26" s="124">
        <f>-(Costs!$B$69/6+Costs!$C$69/3+Costs!$D$69/3+Costs!$E$69/6)</f>
        <v>0</v>
      </c>
      <c r="F26" s="124">
        <f>-(Costs!$C$69/6+Costs!$D$69/3+Costs!$E$69/3+Costs!$F$69/6)</f>
        <v>0</v>
      </c>
      <c r="G26" t="s">
        <v>148</v>
      </c>
    </row>
    <row r="27" spans="1:7">
      <c r="A27" s="119" t="s">
        <v>150</v>
      </c>
      <c r="B27" s="133">
        <f>-Costs!$B$70/10</f>
        <v>0</v>
      </c>
      <c r="C27" s="133">
        <f>-Costs!$B$70/5</f>
        <v>0</v>
      </c>
      <c r="D27" s="133">
        <f>-Costs!$B$70/5</f>
        <v>0</v>
      </c>
      <c r="E27" s="133">
        <f>-Costs!$B$70/5</f>
        <v>0</v>
      </c>
      <c r="F27" s="133">
        <f>-Costs!$B$70/5</f>
        <v>0</v>
      </c>
      <c r="G27" t="s">
        <v>149</v>
      </c>
    </row>
    <row r="28" spans="1:7">
      <c r="A28" s="119" t="s">
        <v>106</v>
      </c>
      <c r="B28" s="133"/>
      <c r="C28" s="133"/>
      <c r="D28" s="133"/>
      <c r="E28" s="133"/>
      <c r="F28" s="133"/>
    </row>
    <row r="29" spans="1:7">
      <c r="A29" s="120" t="s">
        <v>107</v>
      </c>
      <c r="B29" s="156" t="e">
        <f>B23+SUM(B26:B28)</f>
        <v>#DIV/0!</v>
      </c>
      <c r="C29" s="122" t="e">
        <f t="shared" ref="C29" si="4">C23+SUM(C26:C28)</f>
        <v>#DIV/0!</v>
      </c>
      <c r="D29" s="122" t="e">
        <f t="shared" ref="D29" si="5">D23+SUM(D26:D28)</f>
        <v>#DIV/0!</v>
      </c>
      <c r="E29" s="122" t="e">
        <f t="shared" ref="E29" si="6">E23+SUM(E26:E28)</f>
        <v>#DIV/0!</v>
      </c>
      <c r="F29" s="122" t="e">
        <f t="shared" ref="F29" si="7">F23+SUM(F26:F28)</f>
        <v>#DIV/0!</v>
      </c>
    </row>
    <row r="30" spans="1:7">
      <c r="A30" s="121" t="s">
        <v>108</v>
      </c>
      <c r="B30" s="158" t="e">
        <f>B29/B14</f>
        <v>#DIV/0!</v>
      </c>
      <c r="C30" s="123" t="e">
        <f t="shared" ref="C30:F30" si="8">C29/C14</f>
        <v>#DIV/0!</v>
      </c>
      <c r="D30" s="123" t="e">
        <f t="shared" si="8"/>
        <v>#DIV/0!</v>
      </c>
      <c r="E30" s="123" t="e">
        <f t="shared" si="8"/>
        <v>#DIV/0!</v>
      </c>
      <c r="F30" s="123" t="e">
        <f t="shared" si="8"/>
        <v>#DIV/0!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P36"/>
  <sheetViews>
    <sheetView workbookViewId="0">
      <selection activeCell="A41" sqref="A41"/>
    </sheetView>
  </sheetViews>
  <sheetFormatPr defaultRowHeight="15"/>
  <cols>
    <col min="1" max="1" width="36" customWidth="1"/>
    <col min="2" max="6" width="15" customWidth="1"/>
  </cols>
  <sheetData>
    <row r="1" spans="1:16">
      <c r="A1" t="s">
        <v>112</v>
      </c>
    </row>
    <row r="2" spans="1:16">
      <c r="A2" t="s">
        <v>109</v>
      </c>
    </row>
    <row r="3" spans="1:16">
      <c r="A3" t="s">
        <v>26</v>
      </c>
    </row>
    <row r="4" spans="1:16">
      <c r="A4" t="s">
        <v>110</v>
      </c>
    </row>
    <row r="6" spans="1:16" s="39" customFormat="1" ht="18.75">
      <c r="A6" s="38" t="s">
        <v>122</v>
      </c>
      <c r="B6" s="38">
        <f>Introduction!B9</f>
        <v>0</v>
      </c>
      <c r="C6" s="38"/>
      <c r="D6" s="38"/>
      <c r="E6" s="38"/>
      <c r="F6" s="38"/>
      <c r="G6" s="38"/>
      <c r="H6" s="38"/>
      <c r="I6" s="38"/>
      <c r="J6" s="38"/>
      <c r="K6" s="38"/>
      <c r="L6" s="38"/>
      <c r="M6" s="38"/>
      <c r="N6" s="38"/>
      <c r="O6" s="38"/>
      <c r="P6" s="40"/>
    </row>
    <row r="9" spans="1:16" ht="15.75" thickBot="1"/>
    <row r="10" spans="1:16" ht="15.75" thickBot="1">
      <c r="A10" s="129" t="s">
        <v>123</v>
      </c>
      <c r="B10" s="130">
        <f>Introduction!$B$11</f>
        <v>2014</v>
      </c>
      <c r="C10" s="131">
        <f>B10+1</f>
        <v>2015</v>
      </c>
      <c r="D10" s="131">
        <f>C10+1</f>
        <v>2016</v>
      </c>
      <c r="E10" s="131">
        <f>D10+1</f>
        <v>2017</v>
      </c>
      <c r="F10" s="132">
        <f>E10+1</f>
        <v>2018</v>
      </c>
    </row>
    <row r="11" spans="1:16">
      <c r="A11" s="120" t="s">
        <v>99</v>
      </c>
      <c r="B11" s="122">
        <f>'Sales and Revenues'!B60</f>
        <v>0</v>
      </c>
      <c r="C11" s="122">
        <f>'Sales and Revenues'!C60</f>
        <v>0</v>
      </c>
      <c r="D11" s="122">
        <f>'Sales and Revenues'!D60</f>
        <v>0</v>
      </c>
      <c r="E11" s="122">
        <f>'Sales and Revenues'!E60</f>
        <v>0</v>
      </c>
      <c r="F11" s="122">
        <f>'Sales and Revenues'!F60</f>
        <v>0</v>
      </c>
    </row>
    <row r="12" spans="1:16" ht="9" customHeight="1">
      <c r="A12" s="125"/>
      <c r="B12" s="128"/>
      <c r="C12" s="128"/>
      <c r="D12" s="128"/>
      <c r="E12" s="128"/>
      <c r="F12" s="128"/>
    </row>
    <row r="13" spans="1:16">
      <c r="A13" s="120" t="s">
        <v>46</v>
      </c>
      <c r="B13" s="122">
        <f>'Sales and Revenues'!B87</f>
        <v>0</v>
      </c>
      <c r="C13" s="122">
        <f>'Sales and Revenues'!C87</f>
        <v>0</v>
      </c>
      <c r="D13" s="122">
        <f>'Sales and Revenues'!D87</f>
        <v>0</v>
      </c>
      <c r="E13" s="122">
        <f>'Sales and Revenues'!E87</f>
        <v>0</v>
      </c>
      <c r="F13" s="122">
        <f>'Sales and Revenues'!F87</f>
        <v>0</v>
      </c>
    </row>
    <row r="14" spans="1:16">
      <c r="A14" s="119" t="s">
        <v>100</v>
      </c>
      <c r="B14" s="124" t="e">
        <f>-Costs!B27</f>
        <v>#DIV/0!</v>
      </c>
      <c r="C14" s="124" t="e">
        <f>-Costs!C27</f>
        <v>#DIV/0!</v>
      </c>
      <c r="D14" s="124" t="e">
        <f>-Costs!D27</f>
        <v>#DIV/0!</v>
      </c>
      <c r="E14" s="124" t="e">
        <f>-Costs!E27</f>
        <v>#DIV/0!</v>
      </c>
      <c r="F14" s="124" t="e">
        <f>-Costs!F27</f>
        <v>#DIV/0!</v>
      </c>
    </row>
    <row r="15" spans="1:16">
      <c r="A15" s="119" t="s">
        <v>101</v>
      </c>
      <c r="B15" s="124">
        <f>-Costs!B38</f>
        <v>0</v>
      </c>
      <c r="C15" s="124">
        <f>-Costs!C38</f>
        <v>0</v>
      </c>
      <c r="D15" s="124">
        <f>-Costs!D38</f>
        <v>0</v>
      </c>
      <c r="E15" s="124">
        <f>-Costs!E38</f>
        <v>0</v>
      </c>
      <c r="F15" s="124">
        <f>-Costs!F38</f>
        <v>0</v>
      </c>
    </row>
    <row r="16" spans="1:16">
      <c r="A16" s="120" t="s">
        <v>93</v>
      </c>
      <c r="B16" s="122" t="e">
        <f>B13+B14+B15</f>
        <v>#DIV/0!</v>
      </c>
      <c r="C16" s="122" t="e">
        <f>C13+C14+C15</f>
        <v>#DIV/0!</v>
      </c>
      <c r="D16" s="122" t="e">
        <f t="shared" ref="D16:E16" si="0">D13+D14+D15</f>
        <v>#DIV/0!</v>
      </c>
      <c r="E16" s="122" t="e">
        <f t="shared" si="0"/>
        <v>#DIV/0!</v>
      </c>
      <c r="F16" s="122" t="e">
        <f>F13+F14+F15</f>
        <v>#DIV/0!</v>
      </c>
    </row>
    <row r="17" spans="1:8">
      <c r="A17" s="120" t="s">
        <v>94</v>
      </c>
      <c r="B17" s="123" t="e">
        <f>B16/B13</f>
        <v>#DIV/0!</v>
      </c>
      <c r="C17" s="123" t="e">
        <f t="shared" ref="C17:F17" si="1">C16/C13</f>
        <v>#DIV/0!</v>
      </c>
      <c r="D17" s="123" t="e">
        <f t="shared" si="1"/>
        <v>#DIV/0!</v>
      </c>
      <c r="E17" s="123" t="e">
        <f t="shared" si="1"/>
        <v>#DIV/0!</v>
      </c>
      <c r="F17" s="123" t="e">
        <f t="shared" si="1"/>
        <v>#DIV/0!</v>
      </c>
    </row>
    <row r="18" spans="1:8" ht="8.25" customHeight="1">
      <c r="A18" s="125"/>
      <c r="B18" s="126"/>
      <c r="C18" s="126"/>
      <c r="D18" s="126"/>
      <c r="E18" s="126"/>
      <c r="F18" s="126"/>
    </row>
    <row r="19" spans="1:8">
      <c r="A19" s="119" t="s">
        <v>102</v>
      </c>
      <c r="B19" s="124">
        <f>-Costs!B46</f>
        <v>0</v>
      </c>
      <c r="C19" s="124">
        <f>-Costs!C46</f>
        <v>0</v>
      </c>
      <c r="D19" s="124">
        <f>-Costs!D46</f>
        <v>0</v>
      </c>
      <c r="E19" s="124">
        <f>-Costs!E46</f>
        <v>0</v>
      </c>
      <c r="F19" s="124">
        <f>-Costs!F46</f>
        <v>0</v>
      </c>
    </row>
    <row r="20" spans="1:8">
      <c r="A20" s="119" t="s">
        <v>95</v>
      </c>
      <c r="B20" s="124">
        <f>-Costs!B50</f>
        <v>0</v>
      </c>
      <c r="C20" s="124">
        <f>-Costs!C50</f>
        <v>0</v>
      </c>
      <c r="D20" s="124">
        <f>-Costs!D50</f>
        <v>0</v>
      </c>
      <c r="E20" s="124">
        <f>-Costs!E50</f>
        <v>0</v>
      </c>
      <c r="F20" s="124">
        <f>-Costs!F50</f>
        <v>0</v>
      </c>
    </row>
    <row r="21" spans="1:8">
      <c r="A21" s="119" t="s">
        <v>103</v>
      </c>
      <c r="B21" s="124">
        <f>-Costs!B58</f>
        <v>0</v>
      </c>
      <c r="C21" s="124">
        <f>-Costs!C58</f>
        <v>0</v>
      </c>
      <c r="D21" s="124">
        <f>-Costs!D58</f>
        <v>0</v>
      </c>
      <c r="E21" s="124">
        <f>-Costs!E58</f>
        <v>0</v>
      </c>
      <c r="F21" s="124">
        <f>-Costs!F58</f>
        <v>0</v>
      </c>
    </row>
    <row r="22" spans="1:8">
      <c r="A22" s="120" t="s">
        <v>96</v>
      </c>
      <c r="B22" s="122" t="e">
        <f>B16+SUM(B19:B21)</f>
        <v>#DIV/0!</v>
      </c>
      <c r="C22" s="122" t="e">
        <f t="shared" ref="C22:F22" si="2">C16+SUM(C19:C21)</f>
        <v>#DIV/0!</v>
      </c>
      <c r="D22" s="122" t="e">
        <f t="shared" si="2"/>
        <v>#DIV/0!</v>
      </c>
      <c r="E22" s="122" t="e">
        <f t="shared" si="2"/>
        <v>#DIV/0!</v>
      </c>
      <c r="F22" s="122" t="e">
        <f t="shared" si="2"/>
        <v>#DIV/0!</v>
      </c>
    </row>
    <row r="23" spans="1:8">
      <c r="A23" s="120" t="s">
        <v>97</v>
      </c>
      <c r="B23" s="123" t="e">
        <f>B22/B13</f>
        <v>#DIV/0!</v>
      </c>
      <c r="C23" s="123" t="e">
        <f t="shared" ref="C23:F23" si="3">C22/C13</f>
        <v>#DIV/0!</v>
      </c>
      <c r="D23" s="123" t="e">
        <f t="shared" si="3"/>
        <v>#DIV/0!</v>
      </c>
      <c r="E23" s="123" t="e">
        <f t="shared" si="3"/>
        <v>#DIV/0!</v>
      </c>
      <c r="F23" s="123" t="e">
        <f t="shared" si="3"/>
        <v>#DIV/0!</v>
      </c>
    </row>
    <row r="24" spans="1:8" ht="8.25" customHeight="1">
      <c r="A24" s="127"/>
      <c r="B24" s="127"/>
      <c r="C24" s="127"/>
      <c r="D24" s="127"/>
      <c r="E24" s="127"/>
      <c r="F24" s="127"/>
    </row>
    <row r="25" spans="1:8">
      <c r="A25" s="119" t="s">
        <v>87</v>
      </c>
      <c r="B25" s="124">
        <f>-Costs!B69</f>
        <v>0</v>
      </c>
      <c r="C25" s="124">
        <f>-Costs!C69</f>
        <v>0</v>
      </c>
      <c r="D25" s="124">
        <f>-Costs!D69</f>
        <v>0</v>
      </c>
      <c r="E25" s="124">
        <f>-Costs!E69</f>
        <v>0</v>
      </c>
      <c r="F25" s="124">
        <f>-Costs!F69</f>
        <v>0</v>
      </c>
    </row>
    <row r="26" spans="1:8">
      <c r="A26" s="119" t="s">
        <v>88</v>
      </c>
      <c r="B26" s="133">
        <f>-Costs!B70</f>
        <v>0</v>
      </c>
      <c r="C26" s="133"/>
      <c r="D26" s="133"/>
      <c r="E26" s="133"/>
      <c r="F26" s="133"/>
    </row>
    <row r="27" spans="1:8">
      <c r="A27" s="119" t="s">
        <v>113</v>
      </c>
      <c r="B27" s="133"/>
      <c r="C27" s="133"/>
      <c r="D27" s="133"/>
      <c r="E27" s="133"/>
      <c r="F27" s="133"/>
    </row>
    <row r="28" spans="1:8">
      <c r="A28" s="120" t="s">
        <v>98</v>
      </c>
      <c r="B28" s="156" t="e">
        <f>B22+SUM(B25:B27)</f>
        <v>#DIV/0!</v>
      </c>
      <c r="C28" s="122" t="e">
        <f t="shared" ref="C28:F28" si="4">C22+SUM(C25:C27)</f>
        <v>#DIV/0!</v>
      </c>
      <c r="D28" s="122" t="e">
        <f t="shared" si="4"/>
        <v>#DIV/0!</v>
      </c>
      <c r="E28" s="122" t="e">
        <f t="shared" si="4"/>
        <v>#DIV/0!</v>
      </c>
      <c r="F28" s="122" t="e">
        <f t="shared" si="4"/>
        <v>#DIV/0!</v>
      </c>
      <c r="H28" t="s">
        <v>115</v>
      </c>
    </row>
    <row r="29" spans="1:8">
      <c r="A29" s="121" t="s">
        <v>114</v>
      </c>
      <c r="B29" s="157" t="e">
        <f>B28</f>
        <v>#DIV/0!</v>
      </c>
      <c r="C29" s="157" t="e">
        <f>B29+C28</f>
        <v>#DIV/0!</v>
      </c>
      <c r="D29" s="134" t="e">
        <f t="shared" ref="D29:F29" si="5">C29+D28</f>
        <v>#DIV/0!</v>
      </c>
      <c r="E29" s="134" t="e">
        <f t="shared" si="5"/>
        <v>#DIV/0!</v>
      </c>
      <c r="F29" s="134" t="e">
        <f t="shared" si="5"/>
        <v>#DIV/0!</v>
      </c>
      <c r="H29" t="s">
        <v>116</v>
      </c>
    </row>
    <row r="31" spans="1:8">
      <c r="A31" t="s">
        <v>118</v>
      </c>
    </row>
    <row r="32" spans="1:8">
      <c r="A32" t="s">
        <v>119</v>
      </c>
    </row>
    <row r="33" spans="1:1">
      <c r="A33" t="s">
        <v>117</v>
      </c>
    </row>
    <row r="34" spans="1:1">
      <c r="A34" t="s">
        <v>120</v>
      </c>
    </row>
    <row r="35" spans="1:1">
      <c r="A35" t="s">
        <v>121</v>
      </c>
    </row>
    <row r="36" spans="1:1">
      <c r="A36" t="s">
        <v>151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Deal Model</vt:lpstr>
      <vt:lpstr>Sales and Revenues</vt:lpstr>
      <vt:lpstr>Costs</vt:lpstr>
      <vt:lpstr>P&amp;L View</vt:lpstr>
      <vt:lpstr>Cash and Financing</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2014-04-29T08:20:19Z</dcterms:modified>
</cp:coreProperties>
</file>